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charts/chart4.xml" ContentType="application/vnd.openxmlformats-officedocument.drawingml.char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drawings/drawing2.xml" ContentType="application/vnd.openxmlformats-officedocument.drawing+xml"/>
  <Override PartName="/xl/styles.xml" ContentType="application/vnd.openxmlformats-officedocument.spreadsheetml.styl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dministrativo\Desktop\Comunicado Julio 2023\1 VERSIONES FINALES\2 Estadísticas sitios\"/>
    </mc:Choice>
  </mc:AlternateContent>
  <xr:revisionPtr revIDLastSave="0" documentId="13_ncr:1_{3FC54F7E-ED5A-4A7C-B443-3D65ADA25583}" xr6:coauthVersionLast="36" xr6:coauthVersionMax="36" xr10:uidLastSave="{00000000-0000-0000-0000-000000000000}"/>
  <bookViews>
    <workbookView xWindow="0" yWindow="0" windowWidth="19200" windowHeight="7548" tabRatio="890" xr2:uid="{00000000-000D-0000-FFFF-FFFF00000000}"/>
  </bookViews>
  <sheets>
    <sheet name="COMPARATIVO TOTAL" sheetId="6" r:id="rId1"/>
    <sheet name="COMPARATIVO CAMPESTRE" sheetId="5" r:id="rId2"/>
    <sheet name="COMPARATIVO SALAMANCA" sheetId="7" r:id="rId3"/>
    <sheet name="Egresados Preparatorias" sheetId="2" r:id="rId4"/>
  </sheets>
  <definedNames>
    <definedName name="_xlnm._FilterDatabase" localSheetId="2" hidden="1">'COMPARATIVO SALAMANCA'!$A$11:$Z$30</definedName>
    <definedName name="_xlnm.Print_Area" localSheetId="1">'COMPARATIVO CAMPESTRE'!$A$1:$B$71</definedName>
    <definedName name="_xlnm.Print_Area" localSheetId="2">'COMPARATIVO SALAMANCA'!$A$1:$O$27</definedName>
    <definedName name="_xlnm.Print_Area" localSheetId="0">'COMPARATIVO TOTAL'!$A$1:$L$62</definedName>
    <definedName name="_xlnm.Print_Area" localSheetId="3">'Egresados Preparatorias'!$A$1:$K$40</definedName>
  </definedNames>
  <calcPr calcId="191029"/>
</workbook>
</file>

<file path=xl/calcChain.xml><?xml version="1.0" encoding="utf-8"?>
<calcChain xmlns="http://schemas.openxmlformats.org/spreadsheetml/2006/main">
  <c r="I198" i="5" l="1"/>
  <c r="T144" i="5" l="1"/>
  <c r="D15" i="6" l="1"/>
  <c r="M77" i="5" l="1"/>
  <c r="M78" i="5"/>
  <c r="L80" i="5" l="1"/>
  <c r="K80" i="5"/>
  <c r="J80" i="5"/>
  <c r="I80" i="5"/>
  <c r="H80" i="5"/>
  <c r="G80" i="5"/>
  <c r="F80" i="5"/>
  <c r="E80" i="5"/>
  <c r="D80" i="5"/>
  <c r="C80" i="5"/>
  <c r="Q79" i="5"/>
  <c r="P79" i="5"/>
  <c r="Q78" i="5"/>
  <c r="P78" i="5"/>
  <c r="O78" i="5"/>
  <c r="N78" i="5"/>
  <c r="Q77" i="5"/>
  <c r="P77" i="5"/>
  <c r="O77" i="5"/>
  <c r="N77" i="5"/>
  <c r="O132" i="5"/>
  <c r="P132" i="5"/>
  <c r="Q132" i="5"/>
  <c r="R132" i="5"/>
  <c r="S132" i="5"/>
  <c r="T132" i="5"/>
  <c r="O133" i="5"/>
  <c r="P133" i="5"/>
  <c r="Q133" i="5"/>
  <c r="R133" i="5"/>
  <c r="S133" i="5"/>
  <c r="T133" i="5"/>
  <c r="O134" i="5"/>
  <c r="P134" i="5"/>
  <c r="Q134" i="5"/>
  <c r="R134" i="5"/>
  <c r="S134" i="5"/>
  <c r="T134" i="5"/>
  <c r="O135" i="5"/>
  <c r="P135" i="5"/>
  <c r="Q135" i="5"/>
  <c r="R135" i="5"/>
  <c r="S135" i="5"/>
  <c r="T135" i="5"/>
  <c r="O136" i="5"/>
  <c r="P136" i="5"/>
  <c r="Q136" i="5"/>
  <c r="R136" i="5"/>
  <c r="S136" i="5"/>
  <c r="T136" i="5"/>
  <c r="O137" i="5"/>
  <c r="P137" i="5"/>
  <c r="Q137" i="5"/>
  <c r="R137" i="5"/>
  <c r="S137" i="5"/>
  <c r="T137" i="5"/>
  <c r="O138" i="5"/>
  <c r="P138" i="5"/>
  <c r="Q138" i="5"/>
  <c r="R138" i="5"/>
  <c r="S138" i="5"/>
  <c r="T138" i="5"/>
  <c r="O139" i="5"/>
  <c r="P139" i="5"/>
  <c r="Q139" i="5"/>
  <c r="R139" i="5"/>
  <c r="S139" i="5"/>
  <c r="T139" i="5"/>
  <c r="O140" i="5"/>
  <c r="P140" i="5"/>
  <c r="Q140" i="5"/>
  <c r="R140" i="5"/>
  <c r="S140" i="5"/>
  <c r="T140" i="5"/>
  <c r="O141" i="5"/>
  <c r="P141" i="5"/>
  <c r="Q141" i="5"/>
  <c r="R141" i="5"/>
  <c r="S141" i="5"/>
  <c r="T141" i="5"/>
  <c r="O142" i="5"/>
  <c r="P142" i="5"/>
  <c r="Q142" i="5"/>
  <c r="R142" i="5"/>
  <c r="S142" i="5"/>
  <c r="T142" i="5"/>
  <c r="O143" i="5"/>
  <c r="P143" i="5"/>
  <c r="Q143" i="5"/>
  <c r="R143" i="5"/>
  <c r="S143" i="5"/>
  <c r="T143" i="5"/>
  <c r="O144" i="5"/>
  <c r="P144" i="5"/>
  <c r="Q144" i="5"/>
  <c r="R144" i="5"/>
  <c r="S144" i="5"/>
  <c r="O145" i="5"/>
  <c r="P145" i="5"/>
  <c r="Q145" i="5"/>
  <c r="R145" i="5"/>
  <c r="S145" i="5"/>
  <c r="T145" i="5"/>
  <c r="O146" i="5"/>
  <c r="P146" i="5"/>
  <c r="Q146" i="5"/>
  <c r="R146" i="5"/>
  <c r="S146" i="5"/>
  <c r="T146" i="5"/>
  <c r="O147" i="5"/>
  <c r="P147" i="5"/>
  <c r="Q147" i="5"/>
  <c r="R147" i="5"/>
  <c r="S147" i="5"/>
  <c r="T147" i="5"/>
  <c r="O148" i="5"/>
  <c r="P148" i="5"/>
  <c r="Q148" i="5"/>
  <c r="R148" i="5"/>
  <c r="S148" i="5"/>
  <c r="T148" i="5"/>
  <c r="O149" i="5"/>
  <c r="P149" i="5"/>
  <c r="Q149" i="5"/>
  <c r="R149" i="5"/>
  <c r="S149" i="5"/>
  <c r="T149" i="5"/>
  <c r="O150" i="5"/>
  <c r="P150" i="5"/>
  <c r="Q150" i="5"/>
  <c r="R150" i="5"/>
  <c r="S150" i="5"/>
  <c r="T150" i="5"/>
  <c r="O151" i="5"/>
  <c r="P151" i="5"/>
  <c r="Q151" i="5"/>
  <c r="R151" i="5"/>
  <c r="S151" i="5"/>
  <c r="T151" i="5"/>
  <c r="O152" i="5"/>
  <c r="P152" i="5"/>
  <c r="Q152" i="5"/>
  <c r="R152" i="5"/>
  <c r="S152" i="5"/>
  <c r="T152" i="5"/>
  <c r="O153" i="5"/>
  <c r="P153" i="5"/>
  <c r="Q153" i="5"/>
  <c r="R153" i="5"/>
  <c r="S153" i="5"/>
  <c r="T153" i="5"/>
  <c r="O154" i="5"/>
  <c r="P154" i="5"/>
  <c r="Q154" i="5"/>
  <c r="R154" i="5"/>
  <c r="S154" i="5"/>
  <c r="T154" i="5"/>
  <c r="O155" i="5"/>
  <c r="P155" i="5"/>
  <c r="Q155" i="5"/>
  <c r="R155" i="5"/>
  <c r="S155" i="5"/>
  <c r="T155" i="5"/>
  <c r="O156" i="5"/>
  <c r="P156" i="5"/>
  <c r="Q156" i="5"/>
  <c r="R156" i="5"/>
  <c r="S156" i="5"/>
  <c r="T156" i="5"/>
  <c r="O157" i="5"/>
  <c r="P157" i="5"/>
  <c r="Q157" i="5"/>
  <c r="R157" i="5"/>
  <c r="S157" i="5"/>
  <c r="T157" i="5"/>
  <c r="O158" i="5"/>
  <c r="P158" i="5"/>
  <c r="Q158" i="5"/>
  <c r="R158" i="5"/>
  <c r="S158" i="5"/>
  <c r="T158" i="5"/>
  <c r="O159" i="5"/>
  <c r="P159" i="5"/>
  <c r="Q159" i="5"/>
  <c r="R159" i="5"/>
  <c r="S159" i="5"/>
  <c r="T159" i="5"/>
  <c r="O160" i="5"/>
  <c r="P160" i="5"/>
  <c r="Q160" i="5"/>
  <c r="R160" i="5"/>
  <c r="S160" i="5"/>
  <c r="T160" i="5"/>
  <c r="O161" i="5"/>
  <c r="P161" i="5"/>
  <c r="Q161" i="5"/>
  <c r="R161" i="5"/>
  <c r="S161" i="5"/>
  <c r="T161" i="5"/>
  <c r="O162" i="5"/>
  <c r="P162" i="5"/>
  <c r="Q162" i="5"/>
  <c r="R162" i="5"/>
  <c r="S162" i="5"/>
  <c r="T162" i="5"/>
  <c r="O163" i="5"/>
  <c r="P163" i="5"/>
  <c r="Q163" i="5"/>
  <c r="R163" i="5"/>
  <c r="S163" i="5"/>
  <c r="T163" i="5"/>
  <c r="O164" i="5"/>
  <c r="P164" i="5"/>
  <c r="Q164" i="5"/>
  <c r="R164" i="5"/>
  <c r="S164" i="5"/>
  <c r="T164" i="5"/>
  <c r="O165" i="5"/>
  <c r="P165" i="5"/>
  <c r="Q165" i="5"/>
  <c r="R165" i="5"/>
  <c r="S165" i="5"/>
  <c r="T165" i="5"/>
  <c r="O166" i="5"/>
  <c r="P166" i="5"/>
  <c r="Q166" i="5"/>
  <c r="R166" i="5"/>
  <c r="S166" i="5"/>
  <c r="T166" i="5"/>
  <c r="O167" i="5"/>
  <c r="P167" i="5"/>
  <c r="Q167" i="5"/>
  <c r="R167" i="5"/>
  <c r="S167" i="5"/>
  <c r="T167" i="5"/>
  <c r="O168" i="5"/>
  <c r="P168" i="5"/>
  <c r="Q168" i="5"/>
  <c r="R168" i="5"/>
  <c r="S168" i="5"/>
  <c r="T168" i="5"/>
  <c r="O169" i="5"/>
  <c r="P169" i="5"/>
  <c r="Q169" i="5"/>
  <c r="R169" i="5"/>
  <c r="S169" i="5"/>
  <c r="T169" i="5"/>
  <c r="O170" i="5"/>
  <c r="P170" i="5"/>
  <c r="Q170" i="5"/>
  <c r="R170" i="5"/>
  <c r="S170" i="5"/>
  <c r="T170" i="5"/>
  <c r="O171" i="5"/>
  <c r="P171" i="5"/>
  <c r="Q171" i="5"/>
  <c r="R171" i="5"/>
  <c r="S171" i="5"/>
  <c r="T171" i="5"/>
  <c r="O172" i="5"/>
  <c r="P172" i="5"/>
  <c r="Q172" i="5"/>
  <c r="R172" i="5"/>
  <c r="S172" i="5"/>
  <c r="T172" i="5"/>
  <c r="O173" i="5"/>
  <c r="P173" i="5"/>
  <c r="Q173" i="5"/>
  <c r="R173" i="5"/>
  <c r="S173" i="5"/>
  <c r="T173" i="5"/>
  <c r="O174" i="5"/>
  <c r="P174" i="5"/>
  <c r="Q174" i="5"/>
  <c r="R174" i="5"/>
  <c r="S174" i="5"/>
  <c r="T174" i="5"/>
  <c r="O175" i="5"/>
  <c r="P175" i="5"/>
  <c r="Q175" i="5"/>
  <c r="R175" i="5"/>
  <c r="S175" i="5"/>
  <c r="T175" i="5"/>
  <c r="O176" i="5"/>
  <c r="P176" i="5"/>
  <c r="Q176" i="5"/>
  <c r="R176" i="5"/>
  <c r="S176" i="5"/>
  <c r="T176" i="5"/>
  <c r="O177" i="5"/>
  <c r="P177" i="5"/>
  <c r="Q177" i="5"/>
  <c r="R177" i="5"/>
  <c r="S177" i="5"/>
  <c r="T177" i="5"/>
  <c r="O178" i="5"/>
  <c r="P178" i="5"/>
  <c r="Q178" i="5"/>
  <c r="R178" i="5"/>
  <c r="S178" i="5"/>
  <c r="T178" i="5"/>
  <c r="O179" i="5"/>
  <c r="P179" i="5"/>
  <c r="Q179" i="5"/>
  <c r="R179" i="5"/>
  <c r="S179" i="5"/>
  <c r="T179" i="5"/>
  <c r="O180" i="5"/>
  <c r="P180" i="5"/>
  <c r="Q180" i="5"/>
  <c r="R180" i="5"/>
  <c r="S180" i="5"/>
  <c r="T180" i="5"/>
  <c r="O181" i="5"/>
  <c r="P181" i="5"/>
  <c r="Q181" i="5"/>
  <c r="R181" i="5"/>
  <c r="S181" i="5"/>
  <c r="T181" i="5"/>
  <c r="O182" i="5"/>
  <c r="P182" i="5"/>
  <c r="Q182" i="5"/>
  <c r="R182" i="5"/>
  <c r="S182" i="5"/>
  <c r="T182" i="5"/>
  <c r="O183" i="5"/>
  <c r="P183" i="5"/>
  <c r="Q183" i="5"/>
  <c r="R183" i="5"/>
  <c r="S183" i="5"/>
  <c r="T183" i="5"/>
  <c r="O184" i="5"/>
  <c r="P184" i="5"/>
  <c r="Q184" i="5"/>
  <c r="R184" i="5"/>
  <c r="S184" i="5"/>
  <c r="T184" i="5"/>
  <c r="O185" i="5"/>
  <c r="P185" i="5"/>
  <c r="Q185" i="5"/>
  <c r="R185" i="5"/>
  <c r="S185" i="5"/>
  <c r="T185" i="5"/>
  <c r="O186" i="5"/>
  <c r="P186" i="5"/>
  <c r="Q186" i="5"/>
  <c r="R186" i="5"/>
  <c r="S186" i="5"/>
  <c r="T186" i="5"/>
  <c r="O187" i="5"/>
  <c r="P187" i="5"/>
  <c r="Q187" i="5"/>
  <c r="R187" i="5"/>
  <c r="S187" i="5"/>
  <c r="T187" i="5"/>
  <c r="O188" i="5"/>
  <c r="P188" i="5"/>
  <c r="Q188" i="5"/>
  <c r="R188" i="5"/>
  <c r="S188" i="5"/>
  <c r="T188" i="5"/>
  <c r="O189" i="5"/>
  <c r="P189" i="5"/>
  <c r="Q189" i="5"/>
  <c r="R189" i="5"/>
  <c r="S189" i="5"/>
  <c r="T189" i="5"/>
  <c r="O190" i="5"/>
  <c r="P190" i="5"/>
  <c r="Q190" i="5"/>
  <c r="R190" i="5"/>
  <c r="S190" i="5"/>
  <c r="T190" i="5"/>
  <c r="O191" i="5"/>
  <c r="P191" i="5"/>
  <c r="Q191" i="5"/>
  <c r="R191" i="5"/>
  <c r="S191" i="5"/>
  <c r="T191" i="5"/>
  <c r="O192" i="5"/>
  <c r="P192" i="5"/>
  <c r="Q192" i="5"/>
  <c r="R192" i="5"/>
  <c r="S192" i="5"/>
  <c r="T192" i="5"/>
  <c r="O193" i="5"/>
  <c r="P193" i="5"/>
  <c r="Q193" i="5"/>
  <c r="R193" i="5"/>
  <c r="S193" i="5"/>
  <c r="T193" i="5"/>
  <c r="O194" i="5"/>
  <c r="P194" i="5"/>
  <c r="Q194" i="5"/>
  <c r="R194" i="5"/>
  <c r="S194" i="5"/>
  <c r="T194" i="5"/>
  <c r="O195" i="5"/>
  <c r="P195" i="5"/>
  <c r="Q195" i="5"/>
  <c r="R195" i="5"/>
  <c r="S195" i="5"/>
  <c r="T195" i="5"/>
  <c r="O196" i="5"/>
  <c r="P196" i="5"/>
  <c r="Q196" i="5"/>
  <c r="R196" i="5"/>
  <c r="S196" i="5"/>
  <c r="T196" i="5"/>
  <c r="O197" i="5"/>
  <c r="P197" i="5"/>
  <c r="Q197" i="5"/>
  <c r="R197" i="5"/>
  <c r="S197" i="5"/>
  <c r="T197" i="5"/>
  <c r="O128" i="5"/>
  <c r="J198" i="5"/>
  <c r="O90" i="5"/>
  <c r="P90" i="5"/>
  <c r="Q90" i="5"/>
  <c r="R90" i="5"/>
  <c r="S90" i="5"/>
  <c r="T90" i="5"/>
  <c r="O91" i="5"/>
  <c r="P91" i="5"/>
  <c r="Q91" i="5"/>
  <c r="R91" i="5"/>
  <c r="S91" i="5"/>
  <c r="T91" i="5"/>
  <c r="O92" i="5"/>
  <c r="P92" i="5"/>
  <c r="Q92" i="5"/>
  <c r="R92" i="5"/>
  <c r="S92" i="5"/>
  <c r="T92" i="5"/>
  <c r="O93" i="5"/>
  <c r="P93" i="5"/>
  <c r="Q93" i="5"/>
  <c r="R93" i="5"/>
  <c r="S93" i="5"/>
  <c r="T93" i="5"/>
  <c r="O94" i="5"/>
  <c r="P94" i="5"/>
  <c r="Q94" i="5"/>
  <c r="R94" i="5"/>
  <c r="S94" i="5"/>
  <c r="T94" i="5"/>
  <c r="O95" i="5"/>
  <c r="P95" i="5"/>
  <c r="Q95" i="5"/>
  <c r="R95" i="5"/>
  <c r="S95" i="5"/>
  <c r="T95" i="5"/>
  <c r="O96" i="5"/>
  <c r="P96" i="5"/>
  <c r="Q96" i="5"/>
  <c r="R96" i="5"/>
  <c r="S96" i="5"/>
  <c r="T96" i="5"/>
  <c r="O97" i="5"/>
  <c r="P97" i="5"/>
  <c r="Q97" i="5"/>
  <c r="R97" i="5"/>
  <c r="S97" i="5"/>
  <c r="T97" i="5"/>
  <c r="O98" i="5"/>
  <c r="P98" i="5"/>
  <c r="Q98" i="5"/>
  <c r="R98" i="5"/>
  <c r="S98" i="5"/>
  <c r="T98" i="5"/>
  <c r="O99" i="5"/>
  <c r="P99" i="5"/>
  <c r="Q99" i="5"/>
  <c r="R99" i="5"/>
  <c r="S99" i="5"/>
  <c r="T99" i="5"/>
  <c r="O100" i="5"/>
  <c r="P100" i="5"/>
  <c r="Q100" i="5"/>
  <c r="R100" i="5"/>
  <c r="S100" i="5"/>
  <c r="T100" i="5"/>
  <c r="O101" i="5"/>
  <c r="P101" i="5"/>
  <c r="Q101" i="5"/>
  <c r="R101" i="5"/>
  <c r="S101" i="5"/>
  <c r="T101" i="5"/>
  <c r="O102" i="5"/>
  <c r="P102" i="5"/>
  <c r="Q102" i="5"/>
  <c r="R102" i="5"/>
  <c r="S102" i="5"/>
  <c r="T102" i="5"/>
  <c r="O103" i="5"/>
  <c r="P103" i="5"/>
  <c r="Q103" i="5"/>
  <c r="R103" i="5"/>
  <c r="S103" i="5"/>
  <c r="T103" i="5"/>
  <c r="O104" i="5"/>
  <c r="P104" i="5"/>
  <c r="Q104" i="5"/>
  <c r="R104" i="5"/>
  <c r="S104" i="5"/>
  <c r="T104" i="5"/>
  <c r="O105" i="5"/>
  <c r="P105" i="5"/>
  <c r="Q105" i="5"/>
  <c r="R105" i="5"/>
  <c r="S105" i="5"/>
  <c r="T105" i="5"/>
  <c r="O106" i="5"/>
  <c r="P106" i="5"/>
  <c r="Q106" i="5"/>
  <c r="R106" i="5"/>
  <c r="S106" i="5"/>
  <c r="T106" i="5"/>
  <c r="O107" i="5"/>
  <c r="P107" i="5"/>
  <c r="Q107" i="5"/>
  <c r="R107" i="5"/>
  <c r="S107" i="5"/>
  <c r="T107" i="5"/>
  <c r="O108" i="5"/>
  <c r="P108" i="5"/>
  <c r="Q108" i="5"/>
  <c r="R108" i="5"/>
  <c r="S108" i="5"/>
  <c r="T108" i="5"/>
  <c r="O109" i="5"/>
  <c r="P109" i="5"/>
  <c r="Q109" i="5"/>
  <c r="R109" i="5"/>
  <c r="S109" i="5"/>
  <c r="T109" i="5"/>
  <c r="O110" i="5"/>
  <c r="P110" i="5"/>
  <c r="Q110" i="5"/>
  <c r="R110" i="5"/>
  <c r="S110" i="5"/>
  <c r="T110" i="5"/>
  <c r="O111" i="5"/>
  <c r="P111" i="5"/>
  <c r="Q111" i="5"/>
  <c r="R111" i="5"/>
  <c r="S111" i="5"/>
  <c r="T111" i="5"/>
  <c r="O112" i="5"/>
  <c r="P112" i="5"/>
  <c r="Q112" i="5"/>
  <c r="R112" i="5"/>
  <c r="S112" i="5"/>
  <c r="T112" i="5"/>
  <c r="O113" i="5"/>
  <c r="P113" i="5"/>
  <c r="Q113" i="5"/>
  <c r="R113" i="5"/>
  <c r="S113" i="5"/>
  <c r="T113" i="5"/>
  <c r="O114" i="5"/>
  <c r="P114" i="5"/>
  <c r="Q114" i="5"/>
  <c r="R114" i="5"/>
  <c r="S114" i="5"/>
  <c r="T114" i="5"/>
  <c r="O115" i="5"/>
  <c r="P115" i="5"/>
  <c r="Q115" i="5"/>
  <c r="R115" i="5"/>
  <c r="S115" i="5"/>
  <c r="T115" i="5"/>
  <c r="O116" i="5"/>
  <c r="P116" i="5"/>
  <c r="Q116" i="5"/>
  <c r="R116" i="5"/>
  <c r="S116" i="5"/>
  <c r="T116" i="5"/>
  <c r="N198" i="5"/>
  <c r="H74" i="6" s="1"/>
  <c r="K198" i="5"/>
  <c r="H198" i="5"/>
  <c r="E74" i="6" s="1"/>
  <c r="D198" i="5"/>
  <c r="C198" i="5"/>
  <c r="T131" i="5"/>
  <c r="P131" i="5"/>
  <c r="O131" i="5"/>
  <c r="T130" i="5"/>
  <c r="T129" i="5"/>
  <c r="T128" i="5"/>
  <c r="T127" i="5"/>
  <c r="O127" i="5"/>
  <c r="N80" i="5" l="1"/>
  <c r="P80" i="5"/>
  <c r="O80" i="5"/>
  <c r="M80" i="5"/>
  <c r="Q80" i="5"/>
  <c r="M198" i="5"/>
  <c r="L198" i="5"/>
  <c r="P127" i="5"/>
  <c r="P130" i="5"/>
  <c r="O129" i="5"/>
  <c r="Q130" i="5"/>
  <c r="Q131" i="5"/>
  <c r="E198" i="5"/>
  <c r="Q198" i="5" s="1"/>
  <c r="Q127" i="5"/>
  <c r="O130" i="5"/>
  <c r="O198" i="5"/>
  <c r="P198" i="5"/>
  <c r="T198" i="5"/>
  <c r="P128" i="5" l="1"/>
  <c r="F198" i="5"/>
  <c r="R198" i="5" s="1"/>
  <c r="R127" i="5"/>
  <c r="P129" i="5"/>
  <c r="S131" i="5"/>
  <c r="R131" i="5"/>
  <c r="R130" i="5"/>
  <c r="S130" i="5"/>
  <c r="Q128" i="5"/>
  <c r="G198" i="5" l="1"/>
  <c r="S198" i="5" s="1"/>
  <c r="S127" i="5"/>
  <c r="S128" i="5"/>
  <c r="R128" i="5"/>
  <c r="Q129" i="5"/>
  <c r="R129" i="5" l="1"/>
  <c r="S129" i="5"/>
  <c r="N122" i="5" l="1"/>
  <c r="H73" i="6" s="1"/>
  <c r="M122" i="5"/>
  <c r="L122" i="5"/>
  <c r="K122" i="5"/>
  <c r="J122" i="5"/>
  <c r="I122" i="5"/>
  <c r="H122" i="5"/>
  <c r="G122" i="5"/>
  <c r="F122" i="5"/>
  <c r="E122" i="5"/>
  <c r="D122" i="5"/>
  <c r="P122" i="5" s="1"/>
  <c r="C122" i="5"/>
  <c r="T121" i="5"/>
  <c r="S121" i="5"/>
  <c r="R121" i="5"/>
  <c r="Q121" i="5"/>
  <c r="P121" i="5"/>
  <c r="O121" i="5"/>
  <c r="T120" i="5"/>
  <c r="S120" i="5"/>
  <c r="R120" i="5"/>
  <c r="Q120" i="5"/>
  <c r="P120" i="5"/>
  <c r="O120" i="5"/>
  <c r="T119" i="5"/>
  <c r="S119" i="5"/>
  <c r="R119" i="5"/>
  <c r="Q119" i="5"/>
  <c r="P119" i="5"/>
  <c r="O119" i="5"/>
  <c r="T118" i="5"/>
  <c r="S118" i="5"/>
  <c r="R118" i="5"/>
  <c r="Q118" i="5"/>
  <c r="P118" i="5"/>
  <c r="O118" i="5"/>
  <c r="T117" i="5"/>
  <c r="S117" i="5"/>
  <c r="R117" i="5"/>
  <c r="Q117" i="5"/>
  <c r="P117" i="5"/>
  <c r="O117" i="5"/>
  <c r="T89" i="5"/>
  <c r="S89" i="5"/>
  <c r="R89" i="5"/>
  <c r="Q89" i="5"/>
  <c r="P89" i="5"/>
  <c r="O89" i="5"/>
  <c r="T88" i="5"/>
  <c r="S88" i="5"/>
  <c r="R88" i="5"/>
  <c r="Q88" i="5"/>
  <c r="P88" i="5"/>
  <c r="O88" i="5"/>
  <c r="T87" i="5"/>
  <c r="S87" i="5"/>
  <c r="R87" i="5"/>
  <c r="Q87" i="5"/>
  <c r="P87" i="5"/>
  <c r="O87" i="5"/>
  <c r="T86" i="5"/>
  <c r="S86" i="5"/>
  <c r="R86" i="5"/>
  <c r="Q86" i="5"/>
  <c r="P86" i="5"/>
  <c r="O86" i="5"/>
  <c r="T122" i="5" l="1"/>
  <c r="E73" i="6"/>
  <c r="O122" i="5"/>
  <c r="S122" i="5"/>
  <c r="Q122" i="5"/>
  <c r="R122" i="5"/>
  <c r="P76" i="7"/>
  <c r="P72" i="7"/>
  <c r="O65" i="7"/>
  <c r="O61" i="7"/>
  <c r="P60" i="7"/>
  <c r="P56" i="7"/>
  <c r="O73" i="7"/>
  <c r="P68" i="7"/>
  <c r="O57" i="7"/>
  <c r="O59" i="7"/>
  <c r="T59" i="7"/>
  <c r="O60" i="7"/>
  <c r="T60" i="7"/>
  <c r="T61" i="7"/>
  <c r="O62" i="7"/>
  <c r="P62" i="7"/>
  <c r="T62" i="7"/>
  <c r="O63" i="7"/>
  <c r="T63" i="7"/>
  <c r="O64" i="7"/>
  <c r="T64" i="7"/>
  <c r="T65" i="7"/>
  <c r="O66" i="7"/>
  <c r="P66" i="7"/>
  <c r="T66" i="7"/>
  <c r="O67" i="7"/>
  <c r="T67" i="7"/>
  <c r="O68" i="7"/>
  <c r="T68" i="7"/>
  <c r="T69" i="7"/>
  <c r="O70" i="7"/>
  <c r="P70" i="7"/>
  <c r="T70" i="7"/>
  <c r="O71" i="7"/>
  <c r="T71" i="7"/>
  <c r="O72" i="7"/>
  <c r="T72" i="7"/>
  <c r="T73" i="7"/>
  <c r="O74" i="7"/>
  <c r="P74" i="7"/>
  <c r="T74" i="7"/>
  <c r="O75" i="7"/>
  <c r="P75" i="7"/>
  <c r="Q75" i="7"/>
  <c r="T75" i="7"/>
  <c r="O76" i="7"/>
  <c r="T76" i="7"/>
  <c r="T57" i="7"/>
  <c r="O58" i="7"/>
  <c r="P58" i="7"/>
  <c r="T58" i="7"/>
  <c r="T47" i="7"/>
  <c r="T48" i="7"/>
  <c r="O46" i="7"/>
  <c r="P46" i="7"/>
  <c r="Q46" i="7"/>
  <c r="R46" i="7"/>
  <c r="S46" i="7"/>
  <c r="O47" i="7"/>
  <c r="P47" i="7"/>
  <c r="Q47" i="7"/>
  <c r="R47" i="7"/>
  <c r="S47" i="7"/>
  <c r="O48" i="7"/>
  <c r="P48" i="7"/>
  <c r="Q48" i="7"/>
  <c r="R48" i="7"/>
  <c r="S48" i="7"/>
  <c r="P49" i="7"/>
  <c r="O45" i="7"/>
  <c r="O49" i="7"/>
  <c r="N77" i="7"/>
  <c r="I77" i="7"/>
  <c r="H77" i="7"/>
  <c r="D77" i="7"/>
  <c r="C77" i="7"/>
  <c r="T56" i="7"/>
  <c r="O56" i="7"/>
  <c r="L39" i="7"/>
  <c r="C50" i="7"/>
  <c r="O77" i="7" l="1"/>
  <c r="T77" i="7"/>
  <c r="Q70" i="7"/>
  <c r="S70" i="7"/>
  <c r="S62" i="7"/>
  <c r="Q62" i="7"/>
  <c r="P63" i="7"/>
  <c r="P71" i="7"/>
  <c r="S74" i="7"/>
  <c r="Q74" i="7"/>
  <c r="Q58" i="7"/>
  <c r="S58" i="7"/>
  <c r="Q66" i="7"/>
  <c r="S66" i="7"/>
  <c r="P59" i="7"/>
  <c r="P67" i="7"/>
  <c r="P64" i="7"/>
  <c r="O69" i="7"/>
  <c r="J77" i="7"/>
  <c r="P77" i="7" s="1"/>
  <c r="R75" i="7"/>
  <c r="S75" i="7"/>
  <c r="R58" i="7"/>
  <c r="R70" i="7"/>
  <c r="R66" i="7"/>
  <c r="R62" i="7"/>
  <c r="P45" i="7"/>
  <c r="R74" i="7" l="1"/>
  <c r="Q59" i="7"/>
  <c r="Q71" i="7"/>
  <c r="K77" i="7"/>
  <c r="Q67" i="7"/>
  <c r="Q63" i="7"/>
  <c r="Q64" i="7"/>
  <c r="P69" i="7"/>
  <c r="P61" i="7"/>
  <c r="Q76" i="7"/>
  <c r="Q68" i="7"/>
  <c r="Q60" i="7"/>
  <c r="Q72" i="7"/>
  <c r="Q56" i="7"/>
  <c r="E77" i="7"/>
  <c r="P73" i="7"/>
  <c r="P65" i="7"/>
  <c r="P57" i="7"/>
  <c r="Q77" i="7" l="1"/>
  <c r="M77" i="7"/>
  <c r="L77" i="7"/>
  <c r="R77" i="7" s="1"/>
  <c r="S71" i="7"/>
  <c r="R71" i="7"/>
  <c r="S63" i="7"/>
  <c r="R63" i="7"/>
  <c r="S67" i="7"/>
  <c r="R67" i="7"/>
  <c r="S59" i="7"/>
  <c r="R59" i="7"/>
  <c r="Q69" i="7"/>
  <c r="R56" i="7"/>
  <c r="F77" i="7"/>
  <c r="S60" i="7"/>
  <c r="R60" i="7"/>
  <c r="S76" i="7"/>
  <c r="R76" i="7"/>
  <c r="Q57" i="7"/>
  <c r="Q73" i="7"/>
  <c r="Q65" i="7"/>
  <c r="S72" i="7"/>
  <c r="R72" i="7"/>
  <c r="S68" i="7"/>
  <c r="R68" i="7"/>
  <c r="Q61" i="7"/>
  <c r="S64" i="7"/>
  <c r="R64" i="7"/>
  <c r="R65" i="7" l="1"/>
  <c r="S65" i="7"/>
  <c r="G77" i="7"/>
  <c r="S77" i="7" s="1"/>
  <c r="S56" i="7"/>
  <c r="R61" i="7"/>
  <c r="S61" i="7"/>
  <c r="R73" i="7"/>
  <c r="S73" i="7"/>
  <c r="R69" i="7"/>
  <c r="S69" i="7"/>
  <c r="R57" i="7"/>
  <c r="S57" i="7"/>
  <c r="N50" i="7" l="1"/>
  <c r="M50" i="7"/>
  <c r="L50" i="7"/>
  <c r="K50" i="7"/>
  <c r="J50" i="7"/>
  <c r="I50" i="7"/>
  <c r="O50" i="7" s="1"/>
  <c r="H50" i="7"/>
  <c r="G50" i="7"/>
  <c r="F50" i="7"/>
  <c r="E50" i="7"/>
  <c r="D50" i="7"/>
  <c r="T49" i="7"/>
  <c r="S49" i="7"/>
  <c r="R49" i="7"/>
  <c r="Q49" i="7"/>
  <c r="T46" i="7"/>
  <c r="T45" i="7"/>
  <c r="S45" i="7"/>
  <c r="R45" i="7"/>
  <c r="Q45" i="7"/>
  <c r="Z36" i="7"/>
  <c r="Z37" i="7"/>
  <c r="P50" i="7" l="1"/>
  <c r="T50" i="7"/>
  <c r="Q50" i="7"/>
  <c r="R50" i="7"/>
  <c r="S50" i="7"/>
  <c r="T13" i="7" l="1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M70" i="5" l="1"/>
  <c r="Y37" i="7" l="1"/>
  <c r="X36" i="7"/>
  <c r="Y36" i="7"/>
  <c r="X37" i="7"/>
  <c r="Y35" i="7"/>
  <c r="H14" i="6" l="1"/>
  <c r="H13" i="6"/>
  <c r="E14" i="6"/>
  <c r="E13" i="6"/>
  <c r="C39" i="7"/>
  <c r="W38" i="7" l="1"/>
  <c r="X38" i="7"/>
  <c r="Y38" i="7"/>
  <c r="Z38" i="7"/>
  <c r="W35" i="7"/>
  <c r="X35" i="7"/>
  <c r="Z35" i="7"/>
  <c r="O39" i="7"/>
  <c r="P39" i="7"/>
  <c r="Q39" i="7"/>
  <c r="R39" i="7"/>
  <c r="R14" i="7"/>
  <c r="S14" i="7"/>
  <c r="R15" i="7"/>
  <c r="S15" i="7"/>
  <c r="R16" i="7"/>
  <c r="S16" i="7"/>
  <c r="R17" i="7"/>
  <c r="S17" i="7"/>
  <c r="R18" i="7"/>
  <c r="S18" i="7"/>
  <c r="R19" i="7"/>
  <c r="S19" i="7"/>
  <c r="R20" i="7"/>
  <c r="S20" i="7"/>
  <c r="R21" i="7"/>
  <c r="S21" i="7"/>
  <c r="R22" i="7"/>
  <c r="S22" i="7"/>
  <c r="R23" i="7"/>
  <c r="S23" i="7"/>
  <c r="R24" i="7"/>
  <c r="S24" i="7"/>
  <c r="R25" i="7"/>
  <c r="S25" i="7"/>
  <c r="R26" i="7"/>
  <c r="S26" i="7"/>
  <c r="R27" i="7"/>
  <c r="S27" i="7"/>
  <c r="S13" i="7"/>
  <c r="R13" i="7"/>
  <c r="O13" i="7"/>
  <c r="L28" i="7"/>
  <c r="M28" i="7"/>
  <c r="H15" i="6" s="1"/>
  <c r="N28" i="7"/>
  <c r="F28" i="7"/>
  <c r="G28" i="7"/>
  <c r="H28" i="7"/>
  <c r="G39" i="7"/>
  <c r="H39" i="7"/>
  <c r="I39" i="7"/>
  <c r="J39" i="7"/>
  <c r="T69" i="5"/>
  <c r="S69" i="5"/>
  <c r="R69" i="5"/>
  <c r="T68" i="5"/>
  <c r="S68" i="5"/>
  <c r="R68" i="5"/>
  <c r="T67" i="5"/>
  <c r="S67" i="5"/>
  <c r="R67" i="5"/>
  <c r="T66" i="5"/>
  <c r="S66" i="5"/>
  <c r="R66" i="5"/>
  <c r="R14" i="5"/>
  <c r="S14" i="5"/>
  <c r="T14" i="5"/>
  <c r="R15" i="5"/>
  <c r="S15" i="5"/>
  <c r="T15" i="5"/>
  <c r="R16" i="5"/>
  <c r="S16" i="5"/>
  <c r="T16" i="5"/>
  <c r="R17" i="5"/>
  <c r="S17" i="5"/>
  <c r="T17" i="5"/>
  <c r="R18" i="5"/>
  <c r="S18" i="5"/>
  <c r="T18" i="5"/>
  <c r="R19" i="5"/>
  <c r="S19" i="5"/>
  <c r="T19" i="5"/>
  <c r="R20" i="5"/>
  <c r="S20" i="5"/>
  <c r="T20" i="5"/>
  <c r="R21" i="5"/>
  <c r="S21" i="5"/>
  <c r="T21" i="5"/>
  <c r="R22" i="5"/>
  <c r="S22" i="5"/>
  <c r="T22" i="5"/>
  <c r="R23" i="5"/>
  <c r="S23" i="5"/>
  <c r="T23" i="5"/>
  <c r="R24" i="5"/>
  <c r="S24" i="5"/>
  <c r="T24" i="5"/>
  <c r="R25" i="5"/>
  <c r="S25" i="5"/>
  <c r="T25" i="5"/>
  <c r="R26" i="5"/>
  <c r="S26" i="5"/>
  <c r="T26" i="5"/>
  <c r="R27" i="5"/>
  <c r="S27" i="5"/>
  <c r="T27" i="5"/>
  <c r="R28" i="5"/>
  <c r="S28" i="5"/>
  <c r="T28" i="5"/>
  <c r="R29" i="5"/>
  <c r="S29" i="5"/>
  <c r="T29" i="5"/>
  <c r="R30" i="5"/>
  <c r="S30" i="5"/>
  <c r="T30" i="5"/>
  <c r="R31" i="5"/>
  <c r="S31" i="5"/>
  <c r="T31" i="5"/>
  <c r="R32" i="5"/>
  <c r="S32" i="5"/>
  <c r="T32" i="5"/>
  <c r="R33" i="5"/>
  <c r="S33" i="5"/>
  <c r="T33" i="5"/>
  <c r="R34" i="5"/>
  <c r="S34" i="5"/>
  <c r="T34" i="5"/>
  <c r="R35" i="5"/>
  <c r="S35" i="5"/>
  <c r="T35" i="5"/>
  <c r="R36" i="5"/>
  <c r="S36" i="5"/>
  <c r="T36" i="5"/>
  <c r="R37" i="5"/>
  <c r="S37" i="5"/>
  <c r="T37" i="5"/>
  <c r="R38" i="5"/>
  <c r="S38" i="5"/>
  <c r="T38" i="5"/>
  <c r="R39" i="5"/>
  <c r="S39" i="5"/>
  <c r="T39" i="5"/>
  <c r="R40" i="5"/>
  <c r="S40" i="5"/>
  <c r="T40" i="5"/>
  <c r="R41" i="5"/>
  <c r="S41" i="5"/>
  <c r="T41" i="5"/>
  <c r="R42" i="5"/>
  <c r="S42" i="5"/>
  <c r="T42" i="5"/>
  <c r="R43" i="5"/>
  <c r="S43" i="5"/>
  <c r="T43" i="5"/>
  <c r="R44" i="5"/>
  <c r="S44" i="5"/>
  <c r="T44" i="5"/>
  <c r="R45" i="5"/>
  <c r="S45" i="5"/>
  <c r="T45" i="5"/>
  <c r="R46" i="5"/>
  <c r="S46" i="5"/>
  <c r="T46" i="5"/>
  <c r="R47" i="5"/>
  <c r="S47" i="5"/>
  <c r="T47" i="5"/>
  <c r="R48" i="5"/>
  <c r="S48" i="5"/>
  <c r="T48" i="5"/>
  <c r="R49" i="5"/>
  <c r="S49" i="5"/>
  <c r="T49" i="5"/>
  <c r="R50" i="5"/>
  <c r="S50" i="5"/>
  <c r="T50" i="5"/>
  <c r="R51" i="5"/>
  <c r="S51" i="5"/>
  <c r="T51" i="5"/>
  <c r="R52" i="5"/>
  <c r="S52" i="5"/>
  <c r="T52" i="5"/>
  <c r="R53" i="5"/>
  <c r="S53" i="5"/>
  <c r="T53" i="5"/>
  <c r="R54" i="5"/>
  <c r="S54" i="5"/>
  <c r="T54" i="5"/>
  <c r="R55" i="5"/>
  <c r="S55" i="5"/>
  <c r="T55" i="5"/>
  <c r="R56" i="5"/>
  <c r="S56" i="5"/>
  <c r="T56" i="5"/>
  <c r="R57" i="5"/>
  <c r="S57" i="5"/>
  <c r="T57" i="5"/>
  <c r="T13" i="5"/>
  <c r="S13" i="5"/>
  <c r="R13" i="5"/>
  <c r="Q13" i="5"/>
  <c r="F70" i="5"/>
  <c r="G70" i="5"/>
  <c r="H70" i="5"/>
  <c r="L58" i="5"/>
  <c r="M58" i="5"/>
  <c r="N58" i="5"/>
  <c r="G15" i="6" s="1"/>
  <c r="F58" i="5"/>
  <c r="G58" i="5"/>
  <c r="H58" i="5"/>
  <c r="L70" i="5"/>
  <c r="N70" i="5"/>
  <c r="E15" i="6" l="1"/>
  <c r="T70" i="5"/>
  <c r="T58" i="5"/>
  <c r="S70" i="5"/>
  <c r="S58" i="5"/>
  <c r="W39" i="7"/>
  <c r="Z39" i="7"/>
  <c r="Y39" i="7"/>
  <c r="X39" i="7"/>
  <c r="R28" i="7"/>
  <c r="R70" i="5"/>
  <c r="R58" i="5"/>
  <c r="S28" i="7"/>
  <c r="T28" i="7"/>
  <c r="V35" i="7"/>
  <c r="Q25" i="5"/>
  <c r="P25" i="5"/>
  <c r="Q27" i="7" l="1"/>
  <c r="P27" i="7"/>
  <c r="O27" i="7"/>
  <c r="Q26" i="7"/>
  <c r="P26" i="7"/>
  <c r="O26" i="7"/>
  <c r="Q25" i="7"/>
  <c r="P25" i="7"/>
  <c r="O25" i="7"/>
  <c r="Q24" i="7"/>
  <c r="P24" i="7"/>
  <c r="O24" i="7"/>
  <c r="Q23" i="7"/>
  <c r="P23" i="7"/>
  <c r="O23" i="7"/>
  <c r="Q22" i="7"/>
  <c r="P22" i="7"/>
  <c r="O22" i="7"/>
  <c r="Q21" i="7"/>
  <c r="P21" i="7"/>
  <c r="O21" i="7"/>
  <c r="Q20" i="7"/>
  <c r="P20" i="7"/>
  <c r="O20" i="7"/>
  <c r="Q19" i="7"/>
  <c r="P19" i="7"/>
  <c r="O19" i="7"/>
  <c r="Q18" i="7"/>
  <c r="P18" i="7"/>
  <c r="O18" i="7"/>
  <c r="Q17" i="7"/>
  <c r="P17" i="7"/>
  <c r="O17" i="7"/>
  <c r="Q16" i="7"/>
  <c r="P16" i="7"/>
  <c r="O16" i="7"/>
  <c r="Q15" i="7"/>
  <c r="P15" i="7"/>
  <c r="O15" i="7"/>
  <c r="Q14" i="7"/>
  <c r="P14" i="7"/>
  <c r="O14" i="7"/>
  <c r="Q13" i="7"/>
  <c r="P13" i="7"/>
  <c r="J58" i="5"/>
  <c r="O57" i="5"/>
  <c r="P57" i="5"/>
  <c r="O56" i="5"/>
  <c r="P56" i="5"/>
  <c r="O55" i="5"/>
  <c r="O54" i="5"/>
  <c r="P54" i="5"/>
  <c r="O53" i="5"/>
  <c r="P52" i="5"/>
  <c r="O51" i="5"/>
  <c r="P51" i="5"/>
  <c r="O50" i="5"/>
  <c r="P50" i="5"/>
  <c r="O49" i="5"/>
  <c r="O48" i="5"/>
  <c r="P48" i="5"/>
  <c r="Q46" i="5"/>
  <c r="P46" i="5"/>
  <c r="O45" i="5"/>
  <c r="Q45" i="5"/>
  <c r="O44" i="5"/>
  <c r="P44" i="5"/>
  <c r="O43" i="5"/>
  <c r="P43" i="5"/>
  <c r="O42" i="5"/>
  <c r="P42" i="5"/>
  <c r="O41" i="5"/>
  <c r="Q41" i="5"/>
  <c r="O40" i="5"/>
  <c r="P40" i="5"/>
  <c r="O39" i="5"/>
  <c r="Q39" i="5"/>
  <c r="P37" i="5"/>
  <c r="O37" i="5"/>
  <c r="Q37" i="5"/>
  <c r="O36" i="5"/>
  <c r="O35" i="5"/>
  <c r="P35" i="5"/>
  <c r="O34" i="5"/>
  <c r="Q34" i="5"/>
  <c r="O33" i="5"/>
  <c r="P33" i="5"/>
  <c r="O32" i="5"/>
  <c r="O31" i="5"/>
  <c r="P31" i="5"/>
  <c r="O30" i="5"/>
  <c r="Q30" i="5"/>
  <c r="O29" i="5"/>
  <c r="P29" i="5"/>
  <c r="O28" i="5"/>
  <c r="O27" i="5"/>
  <c r="P27" i="5"/>
  <c r="O26" i="5"/>
  <c r="Q26" i="5"/>
  <c r="O24" i="5"/>
  <c r="P24" i="5"/>
  <c r="P23" i="5"/>
  <c r="O23" i="5"/>
  <c r="O22" i="5"/>
  <c r="P22" i="5"/>
  <c r="O21" i="5"/>
  <c r="Q21" i="5"/>
  <c r="O20" i="5"/>
  <c r="P20" i="5"/>
  <c r="O19" i="5"/>
  <c r="O18" i="5"/>
  <c r="P18" i="5"/>
  <c r="O17" i="5"/>
  <c r="Q17" i="5"/>
  <c r="O16" i="5"/>
  <c r="P16" i="5"/>
  <c r="O15" i="5"/>
  <c r="O14" i="5"/>
  <c r="P14" i="5"/>
  <c r="O13" i="5"/>
  <c r="D58" i="5"/>
  <c r="P58" i="5" l="1"/>
  <c r="Q43" i="5"/>
  <c r="Q49" i="5"/>
  <c r="Q53" i="5"/>
  <c r="Q55" i="5"/>
  <c r="Q57" i="5"/>
  <c r="Q15" i="5"/>
  <c r="Q19" i="5"/>
  <c r="Q23" i="5"/>
  <c r="Q28" i="5"/>
  <c r="Q32" i="5"/>
  <c r="Q36" i="5"/>
  <c r="P39" i="5"/>
  <c r="P41" i="5"/>
  <c r="P49" i="5"/>
  <c r="P53" i="5"/>
  <c r="P55" i="5"/>
  <c r="Q40" i="5"/>
  <c r="Q42" i="5"/>
  <c r="Q44" i="5"/>
  <c r="P45" i="5"/>
  <c r="Q48" i="5"/>
  <c r="Q50" i="5"/>
  <c r="Q51" i="5"/>
  <c r="Q52" i="5"/>
  <c r="Q54" i="5"/>
  <c r="Q56" i="5"/>
  <c r="K58" i="5"/>
  <c r="P13" i="5"/>
  <c r="P15" i="5"/>
  <c r="P17" i="5"/>
  <c r="P19" i="5"/>
  <c r="P21" i="5"/>
  <c r="P26" i="5"/>
  <c r="P28" i="5"/>
  <c r="P30" i="5"/>
  <c r="P32" i="5"/>
  <c r="P34" i="5"/>
  <c r="P36" i="5"/>
  <c r="E58" i="5"/>
  <c r="Q14" i="5"/>
  <c r="Q16" i="5"/>
  <c r="Q22" i="5"/>
  <c r="Q24" i="5"/>
  <c r="Q27" i="5"/>
  <c r="Q29" i="5"/>
  <c r="Q31" i="5"/>
  <c r="Q33" i="5"/>
  <c r="Q35" i="5"/>
  <c r="Q18" i="5"/>
  <c r="Q20" i="5"/>
  <c r="Q58" i="5" l="1"/>
  <c r="I58" i="5"/>
  <c r="O47" i="5"/>
  <c r="C58" i="5" l="1"/>
  <c r="O58" i="5" s="1"/>
  <c r="O38" i="5"/>
  <c r="Q47" i="5"/>
  <c r="P47" i="5"/>
  <c r="P38" i="5" l="1"/>
  <c r="Q38" i="5"/>
  <c r="J74" i="6" l="1"/>
  <c r="I14" i="6" l="1"/>
  <c r="F14" i="6"/>
  <c r="I13" i="6"/>
  <c r="F13" i="6"/>
  <c r="J72" i="6"/>
  <c r="G72" i="6"/>
  <c r="J71" i="6"/>
  <c r="G71" i="6"/>
  <c r="J70" i="6"/>
  <c r="G70" i="6"/>
  <c r="J69" i="6"/>
  <c r="G69" i="6"/>
  <c r="J68" i="6"/>
  <c r="G68" i="6"/>
  <c r="J67" i="6"/>
  <c r="G67" i="6"/>
  <c r="Q66" i="5" l="1"/>
  <c r="U35" i="7" l="1"/>
  <c r="T35" i="7"/>
  <c r="U38" i="7"/>
  <c r="V38" i="7"/>
  <c r="T38" i="7"/>
  <c r="S35" i="7"/>
  <c r="M39" i="7"/>
  <c r="N39" i="7"/>
  <c r="D39" i="7"/>
  <c r="E39" i="7"/>
  <c r="F39" i="7"/>
  <c r="P67" i="5"/>
  <c r="Q67" i="5"/>
  <c r="P68" i="5"/>
  <c r="Q68" i="5"/>
  <c r="P69" i="5"/>
  <c r="Q69" i="5"/>
  <c r="P66" i="5"/>
  <c r="J70" i="5"/>
  <c r="K70" i="5"/>
  <c r="D70" i="5"/>
  <c r="E70" i="5"/>
  <c r="T39" i="7" l="1"/>
  <c r="P70" i="5"/>
  <c r="V39" i="7"/>
  <c r="Q70" i="5"/>
  <c r="U39" i="7"/>
  <c r="I28" i="7"/>
  <c r="C28" i="7"/>
  <c r="K39" i="7"/>
  <c r="S38" i="7"/>
  <c r="I70" i="5"/>
  <c r="C70" i="5"/>
  <c r="O69" i="5"/>
  <c r="O68" i="5"/>
  <c r="O67" i="5"/>
  <c r="O66" i="5"/>
  <c r="D28" i="7" l="1"/>
  <c r="E28" i="7"/>
  <c r="J28" i="7"/>
  <c r="K28" i="7"/>
  <c r="S39" i="7"/>
  <c r="O28" i="7"/>
  <c r="O70" i="5"/>
  <c r="F17" i="2"/>
  <c r="Q28" i="7" l="1"/>
  <c r="P28" i="7"/>
  <c r="D17" i="2"/>
  <c r="J75" i="6" l="1"/>
  <c r="G75" i="6"/>
  <c r="I15" i="6" l="1"/>
  <c r="E17" i="2" l="1"/>
  <c r="G74" i="6" l="1"/>
  <c r="J73" i="6" l="1"/>
  <c r="G73" i="6"/>
  <c r="F15" i="6" l="1"/>
</calcChain>
</file>

<file path=xl/sharedStrings.xml><?xml version="1.0" encoding="utf-8"?>
<sst xmlns="http://schemas.openxmlformats.org/spreadsheetml/2006/main" count="489" uniqueCount="230">
  <si>
    <t>TOTAL</t>
  </si>
  <si>
    <t>No.</t>
  </si>
  <si>
    <t>CAMPUS</t>
  </si>
  <si>
    <t>AMÉRICAS</t>
  </si>
  <si>
    <t>JUAN ALONSO DE TORRES</t>
  </si>
  <si>
    <t>SALAMANCA</t>
  </si>
  <si>
    <t>SAN FRANCISCO DEL RINCÓN</t>
  </si>
  <si>
    <t>Porcentaje de Titulación</t>
  </si>
  <si>
    <t>Egresados</t>
  </si>
  <si>
    <t>Titulados</t>
  </si>
  <si>
    <t>Año</t>
  </si>
  <si>
    <t>Campestre</t>
  </si>
  <si>
    <t>Salamanca</t>
  </si>
  <si>
    <t>Total</t>
  </si>
  <si>
    <t>EGRESO Y TITULACIÓN</t>
  </si>
  <si>
    <t xml:space="preserve">EGRESO </t>
  </si>
  <si>
    <t xml:space="preserve">EGRESO Y TITULACIÓN   </t>
  </si>
  <si>
    <t xml:space="preserve">EGRESO Y TITULACIÓN </t>
  </si>
  <si>
    <t>Nivel</t>
  </si>
  <si>
    <t>Especialidad</t>
  </si>
  <si>
    <t>Maestría</t>
  </si>
  <si>
    <t xml:space="preserve">Doctorado </t>
  </si>
  <si>
    <t>Programa:</t>
  </si>
  <si>
    <t>Porcentaje de titulación</t>
  </si>
  <si>
    <t xml:space="preserve">Lic. En Administración </t>
  </si>
  <si>
    <t xml:space="preserve">Lic. En Contaduría Pública </t>
  </si>
  <si>
    <t>20-2</t>
  </si>
  <si>
    <t>20-3</t>
  </si>
  <si>
    <t>Lic. En Ing. Agrónomo en Producción @</t>
  </si>
  <si>
    <t xml:space="preserve">Lic. En Ciencias de la Comunicación  </t>
  </si>
  <si>
    <t xml:space="preserve">Lic. En Mercadotecnia Estratégica @  </t>
  </si>
  <si>
    <t>Lic. En Criminología y Criminalística  @</t>
  </si>
  <si>
    <t xml:space="preserve">Lic. En Hotelería y Turismo </t>
  </si>
  <si>
    <t xml:space="preserve">Lic. En Administración Turística @ </t>
  </si>
  <si>
    <t>Lic. En Gestión y Operación de Servicios Gastronómicos @</t>
  </si>
  <si>
    <t>Lic. En Ingeniería Electromecánica @</t>
  </si>
  <si>
    <t>Lic. En Ing. En Tecnologías de Información @</t>
  </si>
  <si>
    <t>Lic. En Ing. De Software y Sistemas Computacionales @</t>
  </si>
  <si>
    <t xml:space="preserve">Lic. En Ing. Biomédica @ </t>
  </si>
  <si>
    <t xml:space="preserve">Lic. En Ing. En Tecnologias y Soluciones de Negocio @ </t>
  </si>
  <si>
    <t>Lic. En Odontología @</t>
  </si>
  <si>
    <t>Lic. Odontología (doble titulación)</t>
  </si>
  <si>
    <t>Lic. En Administración de Negocios @</t>
  </si>
  <si>
    <t>Lic. En Negocios Internacionales @</t>
  </si>
  <si>
    <t xml:space="preserve">Lic. En Diseño Industrial </t>
  </si>
  <si>
    <t xml:space="preserve">Lic. En Diseño Gráfico </t>
  </si>
  <si>
    <t xml:space="preserve">Lic. En Diseño Ambiental </t>
  </si>
  <si>
    <t xml:space="preserve">Lic. En Diseño De Modas y Calzado @ </t>
  </si>
  <si>
    <t>Lic. En Diseño Ambiental y de Espacios @</t>
  </si>
  <si>
    <t xml:space="preserve">Lic. En Educación @  </t>
  </si>
  <si>
    <t xml:space="preserve">Lic. En Desarrollo del Capital Humano @  </t>
  </si>
  <si>
    <t>Lic. En Lenguas Modernas @</t>
  </si>
  <si>
    <t>Lic. En Lenguas Modernas e Interculturalidad @</t>
  </si>
  <si>
    <t>Lic. En Psicología @</t>
  </si>
  <si>
    <t>No. Total de Egresados (acumulados a la fecha)</t>
  </si>
  <si>
    <t>No. Total de Titulados (acumulados a la fecha)</t>
  </si>
  <si>
    <t>21-1</t>
  </si>
  <si>
    <t>21-2</t>
  </si>
  <si>
    <t>21-3</t>
  </si>
  <si>
    <t>No. Total de titulados (acumulados a la fecha)</t>
  </si>
  <si>
    <t>Lic. En Ing. Agrónomo Fitotecnista</t>
  </si>
  <si>
    <t>Lic. En Ing. Agrónomo Zootecnista</t>
  </si>
  <si>
    <t>Lic. En Arquitectura</t>
  </si>
  <si>
    <t>Lic. En Mercadotecnia =</t>
  </si>
  <si>
    <t>Lic. En Derecho</t>
  </si>
  <si>
    <t xml:space="preserve">Lic. En Negocios Turísticos @ </t>
  </si>
  <si>
    <t>Lic. En Ingeniería Civil</t>
  </si>
  <si>
    <t>Lic. En Ingeniería Industrial</t>
  </si>
  <si>
    <t>Lic. En Ingeniería Mecánica y Eléctrica</t>
  </si>
  <si>
    <t>Lic. En Ing. En Computación y Sistemas</t>
  </si>
  <si>
    <t>Lic. En Ing. Electrónica y Telecomunicaciones =</t>
  </si>
  <si>
    <t>Lic. En Cirugía Dental</t>
  </si>
  <si>
    <t>Lic. En Medicina Veterinaria y Zootecnia</t>
  </si>
  <si>
    <t>Lic. En Comercio Internacional</t>
  </si>
  <si>
    <t>Lic. Actuaría @</t>
  </si>
  <si>
    <t>Lic. En Administración de Negocios en Entornos Virtuales @</t>
  </si>
  <si>
    <t>Lic. En Diseño Gráfico Estratégico @</t>
  </si>
  <si>
    <t xml:space="preserve"> =</t>
  </si>
  <si>
    <t xml:space="preserve">Carreras cuya estadística corresponde desde su inicio en sistema solo Egreso, no están capturados todos los dictámenes de titulación en el sistema. </t>
  </si>
  <si>
    <t xml:space="preserve"> @</t>
  </si>
  <si>
    <t>Carreras cuya estadística corresponde desde su inicio en sistema tanto el Egreso como la titulación.</t>
  </si>
  <si>
    <t>Expresión Gráfica Arquitectónica @</t>
  </si>
  <si>
    <t>Supervisión de Obra @</t>
  </si>
  <si>
    <t>Gastronomía @</t>
  </si>
  <si>
    <t>Procesos Agroindustriales @</t>
  </si>
  <si>
    <t>Lic. En Ing. En Computación y Sistemas =</t>
  </si>
  <si>
    <t>Lic. En Ing. En Tecnologias de la Información @</t>
  </si>
  <si>
    <t>Lic. Ingeniería Industrial @</t>
  </si>
  <si>
    <t>Lic. En Comercio Internacional @</t>
  </si>
  <si>
    <t>Lic. En Mercadotecnia @</t>
  </si>
  <si>
    <t>Lic. En Mercadotecnia Estratégica @</t>
  </si>
  <si>
    <t>Lic. Turismo de Negocios y Reuniones @</t>
  </si>
  <si>
    <t>Lic. en Derecho</t>
  </si>
  <si>
    <t>Lic. En Educación @</t>
  </si>
  <si>
    <t>Lic. En Automatización y Control Industrial @</t>
  </si>
  <si>
    <t>Lic. En Entrenamiento Deportivo @</t>
  </si>
  <si>
    <t>2020-2021</t>
  </si>
  <si>
    <t>2021-2022</t>
  </si>
  <si>
    <t>2022-2023</t>
  </si>
  <si>
    <t>Ciclo escolar</t>
  </si>
  <si>
    <t>COMPARATIVO DE EGRESO Y TITULACIÓN DE LICENCIATURA SEMESTRAL Y CUATRIMESTRAL 2020-2023</t>
  </si>
  <si>
    <t>COMPARATIVO DE EGRESO Y TITULACIÓN DE POSGRADO 2020-2023</t>
  </si>
  <si>
    <t>COMPARATIVO LICENCIATURA CAMPUS CAMPESTRE 2020-2023</t>
  </si>
  <si>
    <t>COMPARATIVO PROFESIONAL ASOCIADO CAMPUS CAMPESTRE 2020-2023</t>
  </si>
  <si>
    <t>22-1</t>
  </si>
  <si>
    <t>22-2</t>
  </si>
  <si>
    <t>23-1</t>
  </si>
  <si>
    <t>COMPARATIVO LICENCIATURA SEMESTRAL CAMPUS SALAMANCA 2020-2023</t>
  </si>
  <si>
    <t>22-3</t>
  </si>
  <si>
    <t>COMPARATIVO LICENCIATURA CUATRIMESTRAL CAMPUS SALAMANCA 2020-2023</t>
  </si>
  <si>
    <t>COMPARATIVO PREPARATORIAS 2020-2023</t>
  </si>
  <si>
    <t>Lic. En Ing. Automatización y Control Industrial @</t>
  </si>
  <si>
    <t>Lic. En Psicologia @</t>
  </si>
  <si>
    <t>Ciclo</t>
  </si>
  <si>
    <t>COMPARATIVO ESPECIALIDAD CAMPUS SALAMANCA 2021-2023</t>
  </si>
  <si>
    <t>COMPARATIVO MAESTRIA CAMPUS SALAMANCA 2021-2023</t>
  </si>
  <si>
    <t>Derecho Procesal Civil</t>
  </si>
  <si>
    <t>Derecho Procesal Penal</t>
  </si>
  <si>
    <t>Derecho Procesal, Civil y Mercantil</t>
  </si>
  <si>
    <t>Juicios Orales y Proceso Penal Acusatorio</t>
  </si>
  <si>
    <t>Redes</t>
  </si>
  <si>
    <t>Fiscal</t>
  </si>
  <si>
    <t>Finanzas Corporativas</t>
  </si>
  <si>
    <t xml:space="preserve">Administración </t>
  </si>
  <si>
    <t>Administración de Negocios</t>
  </si>
  <si>
    <t>Publicidad y Marketing Estratégico</t>
  </si>
  <si>
    <t>Logística, Despacho y Defensa del Comercio Internacional</t>
  </si>
  <si>
    <t>Desarrollo Organizacional</t>
  </si>
  <si>
    <t>Derecho Civil</t>
  </si>
  <si>
    <t>Derecho Constitucional y Administrativo</t>
  </si>
  <si>
    <t>Derecho del Trabajo y Relaciones Laborales</t>
  </si>
  <si>
    <t>Derecho Notarial y Registral</t>
  </si>
  <si>
    <t>Educación, Formación Docente</t>
  </si>
  <si>
    <t>Educación</t>
  </si>
  <si>
    <t>Docencia</t>
  </si>
  <si>
    <t xml:space="preserve">Administración Educativa </t>
  </si>
  <si>
    <t>Psicología Clínica</t>
  </si>
  <si>
    <t>Ingeniería Administrativa y Calidad</t>
  </si>
  <si>
    <t>Tecnologías Web</t>
  </si>
  <si>
    <t>Tecnologías Web y Dispositivos Móviles</t>
  </si>
  <si>
    <t>Redes y Seguridad de la Información</t>
  </si>
  <si>
    <t>Ingeniería Automotriz</t>
  </si>
  <si>
    <t xml:space="preserve">Nutrición Vegetal   </t>
  </si>
  <si>
    <t>Agronegocios</t>
  </si>
  <si>
    <t>Banca y Mercados Financieros</t>
  </si>
  <si>
    <t>Gestión de Procesos para el Sistema de Salud</t>
  </si>
  <si>
    <t>Gestión Bancaria y Mercados Financieros</t>
  </si>
  <si>
    <t>Comunicación Organizacional</t>
  </si>
  <si>
    <t>Comunicación Social y Política</t>
  </si>
  <si>
    <t>Gestión de Proyectos de Comunicación Social y Política</t>
  </si>
  <si>
    <t>Negociación y Justicia Alternativa</t>
  </si>
  <si>
    <t>Derecho Mercantil</t>
  </si>
  <si>
    <t>Notaría Pública</t>
  </si>
  <si>
    <t>Diseño del Calzado</t>
  </si>
  <si>
    <t>Diseño Editorial</t>
  </si>
  <si>
    <t>Diseño de Espacios Comerciales</t>
  </si>
  <si>
    <t>Diseño y Asesoría de Imagen Personal</t>
  </si>
  <si>
    <t>Orientación Educativa</t>
  </si>
  <si>
    <t>Orientación Familiar</t>
  </si>
  <si>
    <t>Interpretación Inglés-Español</t>
  </si>
  <si>
    <t>Teleinformática y Redes</t>
  </si>
  <si>
    <t>Mecatrónica</t>
  </si>
  <si>
    <t>Diseño de Estructuras de Concreto</t>
  </si>
  <si>
    <t>Prostodoncia e Implantología</t>
  </si>
  <si>
    <t>Endodoncia</t>
  </si>
  <si>
    <t>Cirugía Veterinaria de Pequeñas Especies</t>
  </si>
  <si>
    <t>Medicina y Cirugía Veterinaria de Pequeñas Especies</t>
  </si>
  <si>
    <t>Producción Animal</t>
  </si>
  <si>
    <t>Técnicas de Reproducción Animal</t>
  </si>
  <si>
    <t>COMPARATIVO ESPECIALIDAD CAMPUS CAMPESTRE 2021-2023</t>
  </si>
  <si>
    <t>COMPARATIVO MAESTRIA CAMPUS CAMPESTRE 2021-2023</t>
  </si>
  <si>
    <t>Agricultura Protegida</t>
  </si>
  <si>
    <t>Diseño  Urbano Arquitectónico</t>
  </si>
  <si>
    <t>Diseño Arquitectónico</t>
  </si>
  <si>
    <t>Tecnologías de la Construcción</t>
  </si>
  <si>
    <t>Tecnologías y Gestión de la Construcción</t>
  </si>
  <si>
    <t xml:space="preserve">Diseño Urbano </t>
  </si>
  <si>
    <t>Ingeniería de Estructuras</t>
  </si>
  <si>
    <t xml:space="preserve">Administración de Instituciones de Salud </t>
  </si>
  <si>
    <t>Gestión Estratégica de Negocios Internacionales</t>
  </si>
  <si>
    <t>Negocios Internacionales</t>
  </si>
  <si>
    <t>Banca y Riesgos Financieros</t>
  </si>
  <si>
    <t>Administración y Economía Pública</t>
  </si>
  <si>
    <t>Administración de Negocios en Entornos Virtuales</t>
  </si>
  <si>
    <t>Emprendimiento e Innovación en los Negocios</t>
  </si>
  <si>
    <t>Logística Internacional</t>
  </si>
  <si>
    <t>Publicidad</t>
  </si>
  <si>
    <t>Comunicación Estratégica en las Organizaciones</t>
  </si>
  <si>
    <t>Relaciones Públicas</t>
  </si>
  <si>
    <t>Derecho Aduanal</t>
  </si>
  <si>
    <t>Derecho Aduanero</t>
  </si>
  <si>
    <t>Ciencias Penales</t>
  </si>
  <si>
    <t>Derecho Mercantil y Corporativo</t>
  </si>
  <si>
    <t>Ciencias Forenses</t>
  </si>
  <si>
    <t>Gestión del Diseño Editorial</t>
  </si>
  <si>
    <t>Habitabilidad del Espacio Interior</t>
  </si>
  <si>
    <t>Diseño y Gestión para la Industria Automotriz</t>
  </si>
  <si>
    <t>Diseño y Negocio</t>
  </si>
  <si>
    <t>Ingeniería y Diseño en Envase, Empaque y Embalaje</t>
  </si>
  <si>
    <t xml:space="preserve">Gestión Deportiva   </t>
  </si>
  <si>
    <t>Administración Educativa</t>
  </si>
  <si>
    <t>Psicología Humanista</t>
  </si>
  <si>
    <t>Facilitación Para el Desarrollo Humano</t>
  </si>
  <si>
    <t>Terapia Familiar</t>
  </si>
  <si>
    <t>Gestión e Innovación de Organizaciones Educativas</t>
  </si>
  <si>
    <t>Tecnología Educativa</t>
  </si>
  <si>
    <t>Tecnología Educativa (VIRTUAL)</t>
  </si>
  <si>
    <t>Ingeniería de Sistemas Electrónicos y Computacionales</t>
  </si>
  <si>
    <t>Tecnologías de Información Empresarial</t>
  </si>
  <si>
    <t>Administración de Negocios en Entornos Virtuales (VIRTUAL)</t>
  </si>
  <si>
    <t>Ingeniería de Manufactura</t>
  </si>
  <si>
    <t>Diseño e Ingeniería de Sistemas Mecatrónicos</t>
  </si>
  <si>
    <t>Ingeniería y Tecnología de Materiales</t>
  </si>
  <si>
    <t>Ingeniería y Tecnología Ambiental</t>
  </si>
  <si>
    <t>Ortodoncia</t>
  </si>
  <si>
    <t>Odontología Pediátrica</t>
  </si>
  <si>
    <t>Mercadotecnia Turística</t>
  </si>
  <si>
    <t>Gestión y Desarrollo de Productos Turísticos</t>
  </si>
  <si>
    <t>Sistemas de Productividad Pecuaria</t>
  </si>
  <si>
    <t>Producción Pecuaria</t>
  </si>
  <si>
    <t>Administración y Estudios Organizacionales</t>
  </si>
  <si>
    <t>Educación y Desarrollo Humano</t>
  </si>
  <si>
    <t>Derecho</t>
  </si>
  <si>
    <t>COMPARATIVO DOCTORADO CAMPESTRE 2021-2023</t>
  </si>
  <si>
    <t>Diseño Aplicado a Experiencia de Consumo</t>
  </si>
  <si>
    <t>No. Total de Egresados (acumulados a Ene 23)</t>
  </si>
  <si>
    <t>No. Total de Titulados (acumulados a Ene 23)</t>
  </si>
  <si>
    <t>Ene_23</t>
  </si>
  <si>
    <t>No. Total de Egresados (acumulados a abril 2023)</t>
  </si>
  <si>
    <t>No. Total de titulados (acumulados a abril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</si>
</sst>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 Narrow"/>
      <family val="2"/>
    </font>
    <font>
      <sz val="9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6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1E61"/>
        <bgColor indexed="64"/>
      </patternFill>
    </fill>
    <fill>
      <patternFill patternType="solid">
        <fgColor rgb="FF9B1C2A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12" fillId="0" borderId="0"/>
    <xf numFmtId="9" fontId="5" fillId="0" borderId="0" applyFont="0" applyFill="0" applyBorder="0" applyAlignment="0" applyProtection="0"/>
    <xf numFmtId="0" fontId="5" fillId="0" borderId="0"/>
    <xf numFmtId="9" fontId="17" fillId="0" borderId="0" applyFont="0" applyFill="0" applyBorder="0" applyAlignment="0" applyProtection="0"/>
  </cellStyleXfs>
  <cellXfs count="275">
    <xf numFmtId="0" fontId="0" fillId="0" borderId="0" xfId="0"/>
    <xf numFmtId="0" fontId="3" fillId="2" borderId="0" xfId="0" applyFont="1" applyFill="1" applyAlignment="1" applyProtection="1">
      <alignment vertical="center"/>
      <protection hidden="1"/>
    </xf>
    <xf numFmtId="0" fontId="10" fillId="2" borderId="0" xfId="0" applyFont="1" applyFill="1" applyAlignment="1" applyProtection="1">
      <protection hidden="1"/>
    </xf>
    <xf numFmtId="0" fontId="5" fillId="2" borderId="0" xfId="0" applyFont="1" applyFill="1" applyProtection="1">
      <protection hidden="1"/>
    </xf>
    <xf numFmtId="0" fontId="9" fillId="2" borderId="0" xfId="0" applyFont="1" applyFill="1" applyAlignment="1" applyProtection="1">
      <alignment vertical="center"/>
      <protection hidden="1"/>
    </xf>
    <xf numFmtId="0" fontId="11" fillId="2" borderId="0" xfId="0" applyFont="1" applyFill="1" applyAlignment="1" applyProtection="1">
      <protection hidden="1"/>
    </xf>
    <xf numFmtId="0" fontId="13" fillId="5" borderId="22" xfId="0" applyFont="1" applyFill="1" applyBorder="1" applyAlignment="1" applyProtection="1">
      <alignment horizontal="center" vertical="center"/>
      <protection hidden="1"/>
    </xf>
    <xf numFmtId="0" fontId="5" fillId="2" borderId="10" xfId="0" applyFont="1" applyFill="1" applyBorder="1" applyAlignment="1" applyProtection="1">
      <alignment horizontal="center" vertical="center"/>
      <protection hidden="1"/>
    </xf>
    <xf numFmtId="0" fontId="7" fillId="2" borderId="31" xfId="0" applyFont="1" applyFill="1" applyBorder="1" applyAlignment="1" applyProtection="1">
      <alignment horizontal="left" vertical="center"/>
      <protection hidden="1"/>
    </xf>
    <xf numFmtId="0" fontId="4" fillId="2" borderId="33" xfId="0" applyFont="1" applyFill="1" applyBorder="1" applyAlignment="1" applyProtection="1">
      <alignment horizontal="center" vertical="center"/>
      <protection hidden="1"/>
    </xf>
    <xf numFmtId="0" fontId="5" fillId="2" borderId="12" xfId="0" applyFont="1" applyFill="1" applyBorder="1" applyAlignment="1" applyProtection="1">
      <alignment horizontal="center" vertical="center"/>
      <protection hidden="1"/>
    </xf>
    <xf numFmtId="0" fontId="7" fillId="2" borderId="13" xfId="0" applyFont="1" applyFill="1" applyBorder="1" applyAlignment="1" applyProtection="1">
      <alignment horizontal="left"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5" fillId="2" borderId="14" xfId="0" applyFont="1" applyFill="1" applyBorder="1" applyAlignment="1" applyProtection="1">
      <alignment horizontal="center" vertical="center"/>
      <protection hidden="1"/>
    </xf>
    <xf numFmtId="0" fontId="7" fillId="2" borderId="9" xfId="0" applyFont="1" applyFill="1" applyBorder="1" applyAlignment="1" applyProtection="1">
      <alignment horizontal="left" vertical="center"/>
      <protection hidden="1"/>
    </xf>
    <xf numFmtId="0" fontId="14" fillId="4" borderId="22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6" fillId="2" borderId="0" xfId="0" applyFont="1" applyFill="1" applyAlignment="1" applyProtection="1">
      <alignment horizontal="center"/>
      <protection hidden="1"/>
    </xf>
    <xf numFmtId="0" fontId="6" fillId="2" borderId="0" xfId="0" applyFont="1" applyFill="1" applyAlignment="1" applyProtection="1">
      <alignment wrapText="1"/>
      <protection hidden="1"/>
    </xf>
    <xf numFmtId="0" fontId="5" fillId="2" borderId="0" xfId="0" applyFont="1" applyFill="1" applyAlignment="1" applyProtection="1">
      <alignment wrapText="1"/>
      <protection hidden="1"/>
    </xf>
    <xf numFmtId="0" fontId="6" fillId="2" borderId="0" xfId="0" applyFont="1" applyFill="1" applyAlignment="1" applyProtection="1">
      <alignment vertical="center"/>
      <protection hidden="1"/>
    </xf>
    <xf numFmtId="49" fontId="16" fillId="5" borderId="5" xfId="0" applyNumberFormat="1" applyFont="1" applyFill="1" applyBorder="1" applyAlignment="1" applyProtection="1">
      <alignment horizontal="center"/>
      <protection hidden="1"/>
    </xf>
    <xf numFmtId="49" fontId="16" fillId="5" borderId="37" xfId="0" applyNumberFormat="1" applyFont="1" applyFill="1" applyBorder="1" applyAlignment="1" applyProtection="1">
      <alignment horizont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2" fillId="0" borderId="46" xfId="0" applyFont="1" applyFill="1" applyBorder="1" applyAlignment="1" applyProtection="1">
      <alignment vertical="center" wrapText="1"/>
      <protection hidden="1"/>
    </xf>
    <xf numFmtId="0" fontId="2" fillId="0" borderId="12" xfId="0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10" fontId="2" fillId="0" borderId="12" xfId="0" applyNumberFormat="1" applyFont="1" applyBorder="1" applyAlignment="1" applyProtection="1">
      <alignment horizontal="center" vertical="center"/>
      <protection hidden="1"/>
    </xf>
    <xf numFmtId="10" fontId="2" fillId="0" borderId="1" xfId="0" applyNumberFormat="1" applyFont="1" applyBorder="1" applyAlignment="1" applyProtection="1">
      <alignment horizontal="center" vertical="center"/>
      <protection hidden="1"/>
    </xf>
    <xf numFmtId="0" fontId="2" fillId="3" borderId="12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10" fontId="2" fillId="3" borderId="12" xfId="0" applyNumberFormat="1" applyFont="1" applyFill="1" applyBorder="1" applyAlignment="1" applyProtection="1">
      <alignment horizontal="center" vertical="center"/>
      <protection hidden="1"/>
    </xf>
    <xf numFmtId="0" fontId="2" fillId="0" borderId="52" xfId="0" applyFont="1" applyFill="1" applyBorder="1" applyAlignment="1" applyProtection="1">
      <alignment vertical="center" wrapText="1"/>
      <protection hidden="1"/>
    </xf>
    <xf numFmtId="0" fontId="2" fillId="0" borderId="14" xfId="0" applyFont="1" applyFill="1" applyBorder="1" applyAlignment="1" applyProtection="1">
      <alignment horizontal="center" vertical="center"/>
      <protection hidden="1"/>
    </xf>
    <xf numFmtId="0" fontId="2" fillId="0" borderId="45" xfId="0" applyFont="1" applyFill="1" applyBorder="1" applyAlignment="1" applyProtection="1">
      <alignment horizontal="center" vertical="center"/>
      <protection hidden="1"/>
    </xf>
    <xf numFmtId="10" fontId="2" fillId="0" borderId="14" xfId="0" applyNumberFormat="1" applyFont="1" applyBorder="1" applyAlignment="1" applyProtection="1">
      <alignment horizontal="center" vertical="center"/>
      <protection hidden="1"/>
    </xf>
    <xf numFmtId="10" fontId="2" fillId="0" borderId="45" xfId="0" applyNumberFormat="1" applyFont="1" applyBorder="1" applyAlignment="1" applyProtection="1">
      <alignment horizontal="center" vertical="center"/>
      <protection hidden="1"/>
    </xf>
    <xf numFmtId="0" fontId="13" fillId="4" borderId="20" xfId="0" applyFont="1" applyFill="1" applyBorder="1" applyAlignment="1" applyProtection="1">
      <alignment horizontal="center" vertical="center"/>
      <protection hidden="1"/>
    </xf>
    <xf numFmtId="0" fontId="13" fillId="4" borderId="3" xfId="0" applyFont="1" applyFill="1" applyBorder="1" applyAlignment="1" applyProtection="1">
      <alignment horizontal="center" vertical="center"/>
      <protection hidden="1"/>
    </xf>
    <xf numFmtId="0" fontId="13" fillId="4" borderId="38" xfId="0" applyFont="1" applyFill="1" applyBorder="1" applyAlignment="1" applyProtection="1">
      <alignment horizontal="center" vertical="center"/>
      <protection hidden="1"/>
    </xf>
    <xf numFmtId="0" fontId="13" fillId="4" borderId="4" xfId="0" applyFont="1" applyFill="1" applyBorder="1" applyAlignment="1" applyProtection="1">
      <alignment horizontal="center" vertical="center"/>
      <protection hidden="1"/>
    </xf>
    <xf numFmtId="10" fontId="13" fillId="4" borderId="20" xfId="0" applyNumberFormat="1" applyFont="1" applyFill="1" applyBorder="1" applyAlignment="1" applyProtection="1">
      <alignment horizontal="center" vertical="center"/>
      <protection hidden="1"/>
    </xf>
    <xf numFmtId="10" fontId="13" fillId="4" borderId="3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2" fillId="2" borderId="10" xfId="0" applyFont="1" applyFill="1" applyBorder="1" applyAlignment="1" applyProtection="1">
      <alignment horizontal="center"/>
      <protection hidden="1"/>
    </xf>
    <xf numFmtId="0" fontId="2" fillId="2" borderId="51" xfId="0" applyFont="1" applyFill="1" applyBorder="1" applyAlignment="1" applyProtection="1">
      <alignment horizontal="center"/>
      <protection hidden="1"/>
    </xf>
    <xf numFmtId="10" fontId="2" fillId="0" borderId="10" xfId="0" applyNumberFormat="1" applyFont="1" applyBorder="1" applyAlignment="1" applyProtection="1">
      <alignment horizontal="center"/>
      <protection hidden="1"/>
    </xf>
    <xf numFmtId="10" fontId="2" fillId="0" borderId="51" xfId="0" applyNumberFormat="1" applyFont="1" applyBorder="1" applyAlignment="1" applyProtection="1">
      <alignment horizontal="center"/>
      <protection hidden="1"/>
    </xf>
    <xf numFmtId="10" fontId="2" fillId="0" borderId="50" xfId="0" applyNumberFormat="1" applyFont="1" applyBorder="1" applyAlignment="1" applyProtection="1">
      <alignment horizontal="center"/>
      <protection hidden="1"/>
    </xf>
    <xf numFmtId="0" fontId="2" fillId="2" borderId="14" xfId="0" applyFont="1" applyFill="1" applyBorder="1" applyAlignment="1" applyProtection="1">
      <alignment horizontal="center"/>
      <protection hidden="1"/>
    </xf>
    <xf numFmtId="0" fontId="2" fillId="2" borderId="45" xfId="0" applyFont="1" applyFill="1" applyBorder="1" applyAlignment="1" applyProtection="1">
      <alignment horizontal="center"/>
      <protection hidden="1"/>
    </xf>
    <xf numFmtId="10" fontId="2" fillId="0" borderId="14" xfId="0" applyNumberFormat="1" applyFont="1" applyBorder="1" applyAlignment="1" applyProtection="1">
      <alignment horizontal="center"/>
      <protection hidden="1"/>
    </xf>
    <xf numFmtId="10" fontId="2" fillId="0" borderId="45" xfId="0" applyNumberFormat="1" applyFont="1" applyBorder="1" applyAlignment="1" applyProtection="1">
      <alignment horizontal="center"/>
      <protection hidden="1"/>
    </xf>
    <xf numFmtId="10" fontId="2" fillId="0" borderId="49" xfId="0" applyNumberFormat="1" applyFont="1" applyBorder="1" applyAlignment="1" applyProtection="1">
      <alignment horizontal="center"/>
      <protection hidden="1"/>
    </xf>
    <xf numFmtId="10" fontId="6" fillId="2" borderId="0" xfId="5" applyNumberFormat="1" applyFont="1" applyFill="1" applyAlignment="1" applyProtection="1">
      <alignment horizontal="center"/>
      <protection hidden="1"/>
    </xf>
    <xf numFmtId="10" fontId="5" fillId="2" borderId="0" xfId="5" applyNumberFormat="1" applyFont="1" applyFill="1" applyProtection="1">
      <protection hidden="1"/>
    </xf>
    <xf numFmtId="0" fontId="10" fillId="2" borderId="0" xfId="0" applyFont="1" applyFill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11" fillId="2" borderId="0" xfId="0" applyFont="1" applyFill="1" applyAlignment="1" applyProtection="1">
      <alignment horizontal="center"/>
      <protection hidden="1"/>
    </xf>
    <xf numFmtId="49" fontId="16" fillId="5" borderId="5" xfId="0" applyNumberFormat="1" applyFont="1" applyFill="1" applyBorder="1" applyAlignment="1" applyProtection="1">
      <alignment horizontal="center" vertical="center"/>
      <protection hidden="1"/>
    </xf>
    <xf numFmtId="49" fontId="16" fillId="5" borderId="37" xfId="0" applyNumberFormat="1" applyFont="1" applyFill="1" applyBorder="1" applyAlignment="1" applyProtection="1">
      <alignment horizontal="center" vertical="center"/>
      <protection hidden="1"/>
    </xf>
    <xf numFmtId="0" fontId="2" fillId="2" borderId="46" xfId="0" applyFont="1" applyFill="1" applyBorder="1" applyAlignment="1" applyProtection="1">
      <alignment vertical="center" wrapText="1"/>
      <protection hidden="1"/>
    </xf>
    <xf numFmtId="0" fontId="2" fillId="0" borderId="43" xfId="0" applyFont="1" applyFill="1" applyBorder="1" applyAlignment="1" applyProtection="1">
      <alignment horizontal="center" vertical="center"/>
      <protection hidden="1"/>
    </xf>
    <xf numFmtId="0" fontId="2" fillId="0" borderId="42" xfId="0" applyFont="1" applyFill="1" applyBorder="1" applyAlignment="1" applyProtection="1">
      <alignment horizontal="center" vertical="center"/>
      <protection hidden="1"/>
    </xf>
    <xf numFmtId="0" fontId="2" fillId="0" borderId="44" xfId="0" applyFont="1" applyFill="1" applyBorder="1" applyAlignment="1" applyProtection="1">
      <alignment horizontal="center" vertical="center"/>
      <protection hidden="1"/>
    </xf>
    <xf numFmtId="10" fontId="2" fillId="0" borderId="43" xfId="0" applyNumberFormat="1" applyFont="1" applyBorder="1" applyAlignment="1" applyProtection="1">
      <alignment horizontal="center" vertical="center"/>
      <protection hidden="1"/>
    </xf>
    <xf numFmtId="10" fontId="2" fillId="0" borderId="42" xfId="0" applyNumberFormat="1" applyFont="1" applyBorder="1" applyAlignment="1" applyProtection="1">
      <alignment horizontal="center" vertical="center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2" fillId="0" borderId="39" xfId="0" applyFont="1" applyFill="1" applyBorder="1" applyAlignment="1" applyProtection="1">
      <alignment horizontal="center" vertical="center"/>
      <protection hidden="1"/>
    </xf>
    <xf numFmtId="10" fontId="2" fillId="0" borderId="1" xfId="0" applyNumberFormat="1" applyFont="1" applyFill="1" applyBorder="1" applyAlignment="1" applyProtection="1">
      <alignment horizontal="center" vertical="center"/>
      <protection hidden="1"/>
    </xf>
    <xf numFmtId="10" fontId="2" fillId="0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10" fontId="2" fillId="2" borderId="12" xfId="0" applyNumberFormat="1" applyFont="1" applyFill="1" applyBorder="1" applyAlignment="1" applyProtection="1">
      <alignment horizontal="center" vertical="center"/>
      <protection hidden="1"/>
    </xf>
    <xf numFmtId="10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2" borderId="27" xfId="0" applyFont="1" applyFill="1" applyBorder="1" applyAlignment="1" applyProtection="1">
      <alignment vertical="center" wrapText="1"/>
      <protection hidden="1"/>
    </xf>
    <xf numFmtId="0" fontId="2" fillId="2" borderId="18" xfId="0" applyFont="1" applyFill="1" applyBorder="1" applyAlignment="1" applyProtection="1">
      <alignment vertical="center" wrapText="1"/>
      <protection hidden="1"/>
    </xf>
    <xf numFmtId="0" fontId="2" fillId="0" borderId="49" xfId="0" applyFont="1" applyFill="1" applyBorder="1" applyAlignment="1" applyProtection="1">
      <alignment horizontal="center" vertical="center"/>
      <protection hidden="1"/>
    </xf>
    <xf numFmtId="0" fontId="2" fillId="0" borderId="47" xfId="0" applyFont="1" applyFill="1" applyBorder="1" applyAlignment="1" applyProtection="1">
      <alignment horizontal="center" vertical="center"/>
      <protection hidden="1"/>
    </xf>
    <xf numFmtId="10" fontId="2" fillId="0" borderId="45" xfId="0" applyNumberFormat="1" applyFont="1" applyFill="1" applyBorder="1" applyAlignment="1" applyProtection="1">
      <alignment horizontal="center" vertical="center"/>
      <protection hidden="1"/>
    </xf>
    <xf numFmtId="10" fontId="2" fillId="0" borderId="49" xfId="0" applyNumberFormat="1" applyFont="1" applyFill="1" applyBorder="1" applyAlignment="1" applyProtection="1">
      <alignment horizontal="center" vertical="center"/>
      <protection hidden="1"/>
    </xf>
    <xf numFmtId="10" fontId="13" fillId="4" borderId="4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left"/>
      <protection hidden="1"/>
    </xf>
    <xf numFmtId="49" fontId="16" fillId="5" borderId="3" xfId="0" applyNumberFormat="1" applyFont="1" applyFill="1" applyBorder="1" applyAlignment="1" applyProtection="1">
      <alignment horizontal="center"/>
      <protection hidden="1"/>
    </xf>
    <xf numFmtId="0" fontId="2" fillId="0" borderId="36" xfId="0" applyFont="1" applyBorder="1" applyAlignment="1" applyProtection="1">
      <alignment horizontal="center"/>
      <protection hidden="1"/>
    </xf>
    <xf numFmtId="0" fontId="2" fillId="0" borderId="32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0" borderId="35" xfId="0" applyFont="1" applyBorder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center"/>
      <protection hidden="1"/>
    </xf>
    <xf numFmtId="0" fontId="2" fillId="0" borderId="13" xfId="0" applyFont="1" applyBorder="1" applyAlignment="1" applyProtection="1">
      <alignment horizontal="center"/>
      <protection hidden="1"/>
    </xf>
    <xf numFmtId="10" fontId="2" fillId="0" borderId="12" xfId="0" applyNumberFormat="1" applyFont="1" applyBorder="1" applyAlignment="1" applyProtection="1">
      <alignment horizontal="center"/>
      <protection hidden="1"/>
    </xf>
    <xf numFmtId="10" fontId="2" fillId="0" borderId="1" xfId="0" applyNumberFormat="1" applyFont="1" applyBorder="1" applyAlignment="1" applyProtection="1">
      <alignment horizontal="center"/>
      <protection hidden="1"/>
    </xf>
    <xf numFmtId="10" fontId="2" fillId="0" borderId="2" xfId="0" applyNumberFormat="1" applyFont="1" applyBorder="1" applyAlignment="1" applyProtection="1">
      <alignment horizontal="center"/>
      <protection hidden="1"/>
    </xf>
    <xf numFmtId="0" fontId="2" fillId="0" borderId="48" xfId="0" applyFont="1" applyFill="1" applyBorder="1" applyAlignment="1" applyProtection="1">
      <alignment vertical="center" wrapText="1"/>
      <protection hidden="1"/>
    </xf>
    <xf numFmtId="0" fontId="2" fillId="0" borderId="41" xfId="0" applyFont="1" applyBorder="1" applyAlignment="1" applyProtection="1">
      <alignment horizontal="center"/>
      <protection hidden="1"/>
    </xf>
    <xf numFmtId="0" fontId="2" fillId="0" borderId="9" xfId="0" applyFont="1" applyBorder="1" applyAlignment="1" applyProtection="1">
      <alignment horizontal="center"/>
      <protection hidden="1"/>
    </xf>
    <xf numFmtId="0" fontId="2" fillId="0" borderId="49" xfId="0" applyFont="1" applyBorder="1" applyAlignment="1" applyProtection="1">
      <alignment horizontal="center"/>
      <protection hidden="1"/>
    </xf>
    <xf numFmtId="0" fontId="9" fillId="2" borderId="0" xfId="0" applyFont="1" applyFill="1" applyAlignment="1" applyProtection="1">
      <alignment horizontal="left" vertical="center"/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0" fontId="13" fillId="5" borderId="20" xfId="0" applyFont="1" applyFill="1" applyBorder="1" applyAlignment="1" applyProtection="1">
      <alignment horizontal="center" vertical="center"/>
      <protection hidden="1"/>
    </xf>
    <xf numFmtId="0" fontId="13" fillId="5" borderId="3" xfId="0" applyFont="1" applyFill="1" applyBorder="1" applyAlignment="1" applyProtection="1">
      <alignment horizontal="center" vertical="center"/>
      <protection hidden="1"/>
    </xf>
    <xf numFmtId="0" fontId="13" fillId="5" borderId="4" xfId="0" applyFont="1" applyFill="1" applyBorder="1" applyAlignment="1" applyProtection="1">
      <alignment horizontal="center" vertical="center"/>
      <protection hidden="1"/>
    </xf>
    <xf numFmtId="0" fontId="15" fillId="4" borderId="25" xfId="0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Protection="1">
      <protection hidden="1"/>
    </xf>
    <xf numFmtId="0" fontId="15" fillId="4" borderId="46" xfId="0" applyFont="1" applyFill="1" applyBorder="1" applyAlignment="1" applyProtection="1">
      <alignment horizontal="center" vertical="center"/>
      <protection hidden="1"/>
    </xf>
    <xf numFmtId="0" fontId="13" fillId="4" borderId="30" xfId="0" applyFont="1" applyFill="1" applyBorder="1" applyAlignment="1" applyProtection="1">
      <alignment horizontal="center" vertical="center"/>
      <protection hidden="1"/>
    </xf>
    <xf numFmtId="0" fontId="4" fillId="2" borderId="8" xfId="0" applyFont="1" applyFill="1" applyBorder="1" applyAlignment="1" applyProtection="1">
      <alignment horizontal="center" vertical="center"/>
      <protection hidden="1"/>
    </xf>
    <xf numFmtId="0" fontId="5" fillId="2" borderId="33" xfId="0" applyFont="1" applyFill="1" applyBorder="1" applyAlignment="1" applyProtection="1">
      <alignment vertical="center"/>
      <protection hidden="1"/>
    </xf>
    <xf numFmtId="0" fontId="5" fillId="2" borderId="16" xfId="0" applyFont="1" applyFill="1" applyBorder="1" applyAlignment="1" applyProtection="1">
      <alignment horizontal="center" vertical="center"/>
      <protection hidden="1"/>
    </xf>
    <xf numFmtId="0" fontId="5" fillId="2" borderId="15" xfId="0" applyFont="1" applyFill="1" applyBorder="1" applyAlignment="1" applyProtection="1">
      <alignment horizontal="center" vertical="center"/>
      <protection hidden="1"/>
    </xf>
    <xf numFmtId="0" fontId="4" fillId="2" borderId="34" xfId="0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vertical="center"/>
      <protection hidden="1"/>
    </xf>
    <xf numFmtId="0" fontId="5" fillId="2" borderId="12" xfId="0" applyFont="1" applyFill="1" applyBorder="1" applyAlignment="1" applyProtection="1">
      <alignment horizontal="center"/>
      <protection hidden="1"/>
    </xf>
    <xf numFmtId="0" fontId="5" fillId="2" borderId="1" xfId="0" applyFont="1" applyFill="1" applyBorder="1" applyAlignment="1" applyProtection="1">
      <alignment horizontal="center"/>
      <protection hidden="1"/>
    </xf>
    <xf numFmtId="0" fontId="5" fillId="2" borderId="40" xfId="0" applyFont="1" applyFill="1" applyBorder="1" applyAlignment="1" applyProtection="1">
      <alignment vertical="center"/>
      <protection hidden="1"/>
    </xf>
    <xf numFmtId="0" fontId="5" fillId="2" borderId="19" xfId="0" applyFont="1" applyFill="1" applyBorder="1" applyAlignment="1" applyProtection="1">
      <alignment horizontal="center"/>
      <protection hidden="1"/>
    </xf>
    <xf numFmtId="0" fontId="5" fillId="3" borderId="5" xfId="0" applyFont="1" applyFill="1" applyBorder="1" applyAlignment="1" applyProtection="1">
      <alignment horizontal="center"/>
      <protection hidden="1"/>
    </xf>
    <xf numFmtId="0" fontId="4" fillId="2" borderId="16" xfId="0" applyFont="1" applyFill="1" applyBorder="1" applyAlignment="1" applyProtection="1">
      <alignment horizontal="center" vertical="center"/>
      <protection hidden="1"/>
    </xf>
    <xf numFmtId="0" fontId="4" fillId="2" borderId="15" xfId="0" applyFont="1" applyFill="1" applyBorder="1" applyAlignment="1" applyProtection="1">
      <alignment horizontal="center" vertical="center"/>
      <protection hidden="1"/>
    </xf>
    <xf numFmtId="0" fontId="4" fillId="2" borderId="12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5" fillId="2" borderId="29" xfId="0" applyFont="1" applyFill="1" applyBorder="1" applyAlignment="1" applyProtection="1">
      <alignment vertical="center"/>
      <protection hidden="1"/>
    </xf>
    <xf numFmtId="0" fontId="4" fillId="2" borderId="19" xfId="0" applyFont="1" applyFill="1" applyBorder="1" applyAlignment="1" applyProtection="1">
      <alignment horizontal="center"/>
      <protection hidden="1"/>
    </xf>
    <xf numFmtId="0" fontId="4" fillId="3" borderId="5" xfId="0" applyFont="1" applyFill="1" applyBorder="1" applyAlignment="1" applyProtection="1">
      <alignment horizontal="center"/>
      <protection hidden="1"/>
    </xf>
    <xf numFmtId="0" fontId="5" fillId="2" borderId="30" xfId="0" applyFont="1" applyFill="1" applyBorder="1" applyAlignment="1" applyProtection="1">
      <alignment vertical="center"/>
      <protection hidden="1"/>
    </xf>
    <xf numFmtId="0" fontId="2" fillId="0" borderId="36" xfId="0" applyFont="1" applyFill="1" applyBorder="1" applyAlignment="1" applyProtection="1">
      <alignment horizontal="center" vertical="center"/>
      <protection hidden="1"/>
    </xf>
    <xf numFmtId="0" fontId="2" fillId="0" borderId="32" xfId="0" applyFont="1" applyFill="1" applyBorder="1" applyAlignment="1" applyProtection="1">
      <alignment horizontal="center" vertical="center"/>
      <protection hidden="1"/>
    </xf>
    <xf numFmtId="0" fontId="2" fillId="0" borderId="13" xfId="0" applyFont="1" applyFill="1" applyBorder="1" applyAlignment="1" applyProtection="1">
      <alignment horizontal="center" vertical="center"/>
      <protection hidden="1"/>
    </xf>
    <xf numFmtId="0" fontId="2" fillId="2" borderId="13" xfId="0" applyFont="1" applyFill="1" applyBorder="1" applyAlignment="1" applyProtection="1">
      <alignment horizontal="center" vertical="center"/>
      <protection hidden="1"/>
    </xf>
    <xf numFmtId="0" fontId="2" fillId="0" borderId="9" xfId="0" applyFont="1" applyFill="1" applyBorder="1" applyAlignment="1" applyProtection="1">
      <alignment horizontal="center" vertical="center"/>
      <protection hidden="1"/>
    </xf>
    <xf numFmtId="0" fontId="13" fillId="4" borderId="7" xfId="0" applyFont="1" applyFill="1" applyBorder="1" applyAlignment="1" applyProtection="1">
      <alignment horizontal="center" vertical="center" wrapText="1"/>
      <protection hidden="1"/>
    </xf>
    <xf numFmtId="49" fontId="16" fillId="5" borderId="18" xfId="0" applyNumberFormat="1" applyFont="1" applyFill="1" applyBorder="1" applyAlignment="1" applyProtection="1">
      <alignment horizontal="center" vertical="center"/>
      <protection hidden="1"/>
    </xf>
    <xf numFmtId="49" fontId="16" fillId="5" borderId="7" xfId="0" applyNumberFormat="1" applyFont="1" applyFill="1" applyBorder="1" applyAlignment="1" applyProtection="1">
      <alignment horizontal="center"/>
      <protection hidden="1"/>
    </xf>
    <xf numFmtId="49" fontId="16" fillId="5" borderId="38" xfId="0" applyNumberFormat="1" applyFont="1" applyFill="1" applyBorder="1" applyAlignment="1" applyProtection="1">
      <alignment horizontal="center"/>
      <protection hidden="1"/>
    </xf>
    <xf numFmtId="49" fontId="16" fillId="5" borderId="51" xfId="0" applyNumberFormat="1" applyFont="1" applyFill="1" applyBorder="1" applyAlignment="1" applyProtection="1">
      <alignment horizontal="center"/>
      <protection hidden="1"/>
    </xf>
    <xf numFmtId="0" fontId="2" fillId="0" borderId="46" xfId="0" applyFont="1" applyBorder="1" applyAlignment="1" applyProtection="1">
      <alignment horizontal="center"/>
      <protection hidden="1"/>
    </xf>
    <xf numFmtId="49" fontId="16" fillId="5" borderId="18" xfId="0" applyNumberFormat="1" applyFont="1" applyFill="1" applyBorder="1" applyAlignment="1" applyProtection="1">
      <alignment horizontal="center"/>
      <protection hidden="1"/>
    </xf>
    <xf numFmtId="49" fontId="16" fillId="5" borderId="42" xfId="0" applyNumberFormat="1" applyFont="1" applyFill="1" applyBorder="1" applyAlignment="1" applyProtection="1">
      <alignment horizontal="center" vertical="center"/>
      <protection hidden="1"/>
    </xf>
    <xf numFmtId="49" fontId="16" fillId="5" borderId="11" xfId="0" applyNumberFormat="1" applyFont="1" applyFill="1" applyBorder="1" applyAlignment="1" applyProtection="1">
      <alignment horizontal="center" vertical="center"/>
      <protection hidden="1"/>
    </xf>
    <xf numFmtId="49" fontId="16" fillId="5" borderId="27" xfId="0" applyNumberFormat="1" applyFont="1" applyFill="1" applyBorder="1" applyAlignment="1" applyProtection="1">
      <alignment horizontal="center"/>
      <protection hidden="1"/>
    </xf>
    <xf numFmtId="49" fontId="16" fillId="5" borderId="56" xfId="0" applyNumberFormat="1" applyFont="1" applyFill="1" applyBorder="1" applyAlignment="1" applyProtection="1">
      <alignment horizontal="center"/>
      <protection hidden="1"/>
    </xf>
    <xf numFmtId="49" fontId="16" fillId="5" borderId="28" xfId="0" applyNumberFormat="1" applyFont="1" applyFill="1" applyBorder="1" applyAlignment="1" applyProtection="1">
      <alignment horizontal="center"/>
      <protection hidden="1"/>
    </xf>
    <xf numFmtId="49" fontId="16" fillId="5" borderId="56" xfId="0" applyNumberFormat="1" applyFont="1" applyFill="1" applyBorder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horizontal="center"/>
      <protection hidden="1"/>
    </xf>
    <xf numFmtId="0" fontId="2" fillId="0" borderId="51" xfId="0" applyFont="1" applyBorder="1" applyAlignment="1" applyProtection="1">
      <alignment horizontal="center"/>
      <protection hidden="1"/>
    </xf>
    <xf numFmtId="0" fontId="2" fillId="0" borderId="31" xfId="0" applyFont="1" applyBorder="1" applyAlignment="1" applyProtection="1">
      <alignment horizontal="center"/>
      <protection hidden="1"/>
    </xf>
    <xf numFmtId="0" fontId="2" fillId="0" borderId="50" xfId="0" applyFont="1" applyBorder="1" applyAlignment="1" applyProtection="1">
      <alignment horizontal="center"/>
      <protection hidden="1"/>
    </xf>
    <xf numFmtId="0" fontId="2" fillId="0" borderId="52" xfId="0" applyFont="1" applyBorder="1" applyAlignment="1" applyProtection="1">
      <alignment horizontal="center"/>
      <protection hidden="1"/>
    </xf>
    <xf numFmtId="0" fontId="2" fillId="0" borderId="45" xfId="0" applyFont="1" applyBorder="1" applyAlignment="1" applyProtection="1">
      <alignment horizontal="center"/>
      <protection hidden="1"/>
    </xf>
    <xf numFmtId="0" fontId="2" fillId="0" borderId="58" xfId="0" applyFont="1" applyFill="1" applyBorder="1" applyAlignment="1" applyProtection="1">
      <alignment horizontal="center" vertical="center"/>
      <protection hidden="1"/>
    </xf>
    <xf numFmtId="49" fontId="16" fillId="5" borderId="51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49" fontId="16" fillId="5" borderId="25" xfId="0" applyNumberFormat="1" applyFont="1" applyFill="1" applyBorder="1" applyAlignment="1" applyProtection="1">
      <alignment horizontal="center" vertical="center"/>
      <protection hidden="1"/>
    </xf>
    <xf numFmtId="49" fontId="16" fillId="5" borderId="15" xfId="0" applyNumberFormat="1" applyFont="1" applyFill="1" applyBorder="1" applyAlignment="1" applyProtection="1">
      <alignment horizontal="center" vertical="center"/>
      <protection hidden="1"/>
    </xf>
    <xf numFmtId="49" fontId="16" fillId="5" borderId="34" xfId="0" applyNumberFormat="1" applyFont="1" applyFill="1" applyBorder="1" applyAlignment="1" applyProtection="1">
      <alignment horizontal="center" vertical="center"/>
      <protection hidden="1"/>
    </xf>
    <xf numFmtId="10" fontId="2" fillId="0" borderId="12" xfId="0" applyNumberFormat="1" applyFont="1" applyFill="1" applyBorder="1" applyAlignment="1" applyProtection="1">
      <alignment horizontal="center" vertical="center"/>
      <protection hidden="1"/>
    </xf>
    <xf numFmtId="49" fontId="16" fillId="5" borderId="10" xfId="0" applyNumberFormat="1" applyFont="1" applyFill="1" applyBorder="1" applyAlignment="1" applyProtection="1">
      <alignment horizontal="center"/>
      <protection hidden="1"/>
    </xf>
    <xf numFmtId="10" fontId="2" fillId="0" borderId="14" xfId="0" applyNumberFormat="1" applyFont="1" applyFill="1" applyBorder="1" applyAlignment="1" applyProtection="1">
      <alignment horizontal="center" vertical="center"/>
      <protection hidden="1"/>
    </xf>
    <xf numFmtId="0" fontId="2" fillId="0" borderId="59" xfId="0" applyFont="1" applyFill="1" applyBorder="1" applyAlignment="1" applyProtection="1">
      <alignment horizontal="center" vertical="center"/>
      <protection hidden="1"/>
    </xf>
    <xf numFmtId="0" fontId="2" fillId="0" borderId="60" xfId="0" applyFont="1" applyFill="1" applyBorder="1" applyAlignment="1" applyProtection="1">
      <alignment horizontal="center" vertical="center"/>
      <protection hidden="1"/>
    </xf>
    <xf numFmtId="0" fontId="2" fillId="0" borderId="61" xfId="0" applyFont="1" applyFill="1" applyBorder="1" applyAlignment="1" applyProtection="1">
      <alignment horizontal="center" vertical="center"/>
      <protection hidden="1"/>
    </xf>
    <xf numFmtId="0" fontId="2" fillId="2" borderId="9" xfId="0" applyFont="1" applyFill="1" applyBorder="1" applyAlignment="1" applyProtection="1">
      <alignment horizontal="center"/>
      <protection hidden="1"/>
    </xf>
    <xf numFmtId="0" fontId="2" fillId="2" borderId="52" xfId="0" applyFont="1" applyFill="1" applyBorder="1" applyAlignment="1" applyProtection="1">
      <alignment horizontal="center"/>
      <protection hidden="1"/>
    </xf>
    <xf numFmtId="0" fontId="2" fillId="2" borderId="55" xfId="0" applyFont="1" applyFill="1" applyBorder="1" applyAlignment="1" applyProtection="1">
      <alignment horizontal="center"/>
      <protection hidden="1"/>
    </xf>
    <xf numFmtId="0" fontId="2" fillId="2" borderId="42" xfId="0" applyFont="1" applyFill="1" applyBorder="1" applyAlignment="1" applyProtection="1">
      <alignment horizontal="center"/>
      <protection hidden="1"/>
    </xf>
    <xf numFmtId="0" fontId="2" fillId="2" borderId="32" xfId="0" applyFont="1" applyFill="1" applyBorder="1" applyAlignment="1" applyProtection="1">
      <alignment horizontal="center"/>
      <protection hidden="1"/>
    </xf>
    <xf numFmtId="49" fontId="16" fillId="5" borderId="4" xfId="0" applyNumberFormat="1" applyFont="1" applyFill="1" applyBorder="1" applyAlignment="1" applyProtection="1">
      <alignment horizontal="center"/>
      <protection hidden="1"/>
    </xf>
    <xf numFmtId="10" fontId="2" fillId="0" borderId="13" xfId="0" applyNumberFormat="1" applyFont="1" applyBorder="1" applyAlignment="1" applyProtection="1">
      <alignment horizontal="center" vertical="center"/>
      <protection hidden="1"/>
    </xf>
    <xf numFmtId="10" fontId="2" fillId="0" borderId="9" xfId="0" applyNumberFormat="1" applyFont="1" applyBorder="1" applyAlignment="1" applyProtection="1">
      <alignment horizontal="center" vertical="center"/>
      <protection hidden="1"/>
    </xf>
    <xf numFmtId="49" fontId="16" fillId="5" borderId="57" xfId="0" applyNumberFormat="1" applyFont="1" applyFill="1" applyBorder="1" applyAlignment="1" applyProtection="1">
      <alignment horizontal="center"/>
      <protection hidden="1"/>
    </xf>
    <xf numFmtId="10" fontId="2" fillId="0" borderId="32" xfId="0" applyNumberFormat="1" applyFont="1" applyBorder="1" applyAlignment="1" applyProtection="1">
      <alignment horizontal="center" vertical="center"/>
      <protection hidden="1"/>
    </xf>
    <xf numFmtId="10" fontId="2" fillId="0" borderId="11" xfId="0" applyNumberFormat="1" applyFont="1" applyBorder="1" applyAlignment="1" applyProtection="1">
      <alignment horizontal="center" vertical="center"/>
      <protection hidden="1"/>
    </xf>
    <xf numFmtId="10" fontId="13" fillId="4" borderId="7" xfId="0" applyNumberFormat="1" applyFont="1" applyFill="1" applyBorder="1" applyAlignment="1" applyProtection="1">
      <alignment horizontal="center" vertical="center"/>
      <protection hidden="1"/>
    </xf>
    <xf numFmtId="10" fontId="2" fillId="0" borderId="28" xfId="0" applyNumberFormat="1" applyFont="1" applyBorder="1" applyAlignment="1" applyProtection="1">
      <alignment horizontal="center" vertical="center"/>
      <protection hidden="1"/>
    </xf>
    <xf numFmtId="10" fontId="2" fillId="0" borderId="57" xfId="0" applyNumberFormat="1" applyFont="1" applyBorder="1" applyAlignment="1" applyProtection="1">
      <alignment horizontal="center" vertical="center"/>
      <protection hidden="1"/>
    </xf>
    <xf numFmtId="49" fontId="16" fillId="5" borderId="15" xfId="0" applyNumberFormat="1" applyFont="1" applyFill="1" applyBorder="1" applyAlignment="1" applyProtection="1">
      <alignment horizontal="center"/>
      <protection hidden="1"/>
    </xf>
    <xf numFmtId="0" fontId="2" fillId="2" borderId="56" xfId="0" applyFont="1" applyFill="1" applyBorder="1" applyAlignment="1" applyProtection="1">
      <alignment horizontal="center"/>
      <protection hidden="1"/>
    </xf>
    <xf numFmtId="0" fontId="2" fillId="2" borderId="28" xfId="0" applyFont="1" applyFill="1" applyBorder="1" applyAlignment="1" applyProtection="1">
      <alignment horizontal="center"/>
      <protection hidden="1"/>
    </xf>
    <xf numFmtId="10" fontId="2" fillId="0" borderId="56" xfId="0" applyNumberFormat="1" applyFont="1" applyBorder="1" applyAlignment="1" applyProtection="1">
      <alignment horizontal="center"/>
      <protection hidden="1"/>
    </xf>
    <xf numFmtId="10" fontId="2" fillId="0" borderId="57" xfId="0" applyNumberFormat="1" applyFont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2" fillId="2" borderId="13" xfId="0" applyFont="1" applyFill="1" applyBorder="1" applyAlignment="1" applyProtection="1">
      <alignment horizontal="center"/>
      <protection hidden="1"/>
    </xf>
    <xf numFmtId="0" fontId="2" fillId="6" borderId="46" xfId="0" applyFont="1" applyFill="1" applyBorder="1" applyAlignment="1" applyProtection="1">
      <alignment horizontal="center"/>
      <protection hidden="1"/>
    </xf>
    <xf numFmtId="0" fontId="2" fillId="6" borderId="1" xfId="0" applyFont="1" applyFill="1" applyBorder="1" applyAlignment="1" applyProtection="1">
      <alignment horizontal="center"/>
      <protection hidden="1"/>
    </xf>
    <xf numFmtId="0" fontId="2" fillId="6" borderId="13" xfId="0" applyFont="1" applyFill="1" applyBorder="1" applyAlignment="1" applyProtection="1">
      <alignment horizontal="center"/>
      <protection hidden="1"/>
    </xf>
    <xf numFmtId="0" fontId="2" fillId="6" borderId="27" xfId="0" applyFont="1" applyFill="1" applyBorder="1" applyAlignment="1" applyProtection="1">
      <alignment horizontal="center"/>
      <protection hidden="1"/>
    </xf>
    <xf numFmtId="0" fontId="2" fillId="6" borderId="56" xfId="0" applyFont="1" applyFill="1" applyBorder="1" applyAlignment="1" applyProtection="1">
      <alignment horizontal="center"/>
      <protection hidden="1"/>
    </xf>
    <xf numFmtId="0" fontId="2" fillId="6" borderId="28" xfId="0" applyFont="1" applyFill="1" applyBorder="1" applyAlignment="1" applyProtection="1">
      <alignment horizontal="center"/>
      <protection hidden="1"/>
    </xf>
    <xf numFmtId="0" fontId="2" fillId="6" borderId="12" xfId="0" applyFont="1" applyFill="1" applyBorder="1" applyAlignment="1" applyProtection="1">
      <alignment horizontal="center"/>
      <protection hidden="1"/>
    </xf>
    <xf numFmtId="0" fontId="2" fillId="6" borderId="62" xfId="0" applyFont="1" applyFill="1" applyBorder="1" applyAlignment="1" applyProtection="1">
      <alignment horizontal="center"/>
      <protection hidden="1"/>
    </xf>
    <xf numFmtId="0" fontId="2" fillId="0" borderId="1" xfId="0" applyFont="1" applyFill="1" applyBorder="1" applyAlignment="1" applyProtection="1">
      <alignment horizontal="center"/>
      <protection hidden="1"/>
    </xf>
    <xf numFmtId="0" fontId="2" fillId="0" borderId="56" xfId="0" applyFont="1" applyFill="1" applyBorder="1" applyAlignment="1" applyProtection="1">
      <alignment horizontal="center"/>
      <protection hidden="1"/>
    </xf>
    <xf numFmtId="10" fontId="2" fillId="6" borderId="12" xfId="0" applyNumberFormat="1" applyFont="1" applyFill="1" applyBorder="1" applyAlignment="1" applyProtection="1">
      <alignment horizontal="center"/>
      <protection hidden="1"/>
    </xf>
    <xf numFmtId="10" fontId="2" fillId="6" borderId="1" xfId="0" applyNumberFormat="1" applyFont="1" applyFill="1" applyBorder="1" applyAlignment="1" applyProtection="1">
      <alignment horizontal="center"/>
      <protection hidden="1"/>
    </xf>
    <xf numFmtId="10" fontId="2" fillId="6" borderId="62" xfId="0" applyNumberFormat="1" applyFont="1" applyFill="1" applyBorder="1" applyAlignment="1" applyProtection="1">
      <alignment horizontal="center"/>
      <protection hidden="1"/>
    </xf>
    <xf numFmtId="10" fontId="2" fillId="6" borderId="56" xfId="0" applyNumberFormat="1" applyFont="1" applyFill="1" applyBorder="1" applyAlignment="1" applyProtection="1">
      <alignment horizontal="center"/>
      <protection hidden="1"/>
    </xf>
    <xf numFmtId="49" fontId="16" fillId="5" borderId="20" xfId="0" applyNumberFormat="1" applyFont="1" applyFill="1" applyBorder="1" applyAlignment="1" applyProtection="1">
      <alignment horizontal="center"/>
      <protection hidden="1"/>
    </xf>
    <xf numFmtId="0" fontId="2" fillId="2" borderId="46" xfId="0" applyFont="1" applyFill="1" applyBorder="1" applyAlignment="1" applyProtection="1">
      <alignment horizontal="center"/>
      <protection hidden="1"/>
    </xf>
    <xf numFmtId="0" fontId="2" fillId="2" borderId="27" xfId="0" applyFont="1" applyFill="1" applyBorder="1" applyAlignment="1" applyProtection="1">
      <alignment horizontal="center"/>
      <protection hidden="1"/>
    </xf>
    <xf numFmtId="0" fontId="2" fillId="2" borderId="12" xfId="0" applyFont="1" applyFill="1" applyBorder="1" applyAlignment="1" applyProtection="1">
      <alignment horizontal="center"/>
      <protection hidden="1"/>
    </xf>
    <xf numFmtId="0" fontId="2" fillId="2" borderId="62" xfId="0" applyFont="1" applyFill="1" applyBorder="1" applyAlignment="1" applyProtection="1">
      <alignment horizontal="center"/>
      <protection hidden="1"/>
    </xf>
    <xf numFmtId="10" fontId="2" fillId="2" borderId="12" xfId="0" applyNumberFormat="1" applyFont="1" applyFill="1" applyBorder="1" applyAlignment="1" applyProtection="1">
      <alignment horizontal="center"/>
      <protection hidden="1"/>
    </xf>
    <xf numFmtId="10" fontId="2" fillId="2" borderId="1" xfId="0" applyNumberFormat="1" applyFont="1" applyFill="1" applyBorder="1" applyAlignment="1" applyProtection="1">
      <alignment horizontal="center"/>
      <protection hidden="1"/>
    </xf>
    <xf numFmtId="10" fontId="2" fillId="2" borderId="62" xfId="0" applyNumberFormat="1" applyFont="1" applyFill="1" applyBorder="1" applyAlignment="1" applyProtection="1">
      <alignment horizontal="center"/>
      <protection hidden="1"/>
    </xf>
    <xf numFmtId="10" fontId="2" fillId="2" borderId="56" xfId="0" applyNumberFormat="1" applyFont="1" applyFill="1" applyBorder="1" applyAlignment="1" applyProtection="1">
      <alignment horizontal="center"/>
      <protection hidden="1"/>
    </xf>
    <xf numFmtId="10" fontId="13" fillId="4" borderId="20" xfId="5" applyNumberFormat="1" applyFont="1" applyFill="1" applyBorder="1" applyAlignment="1" applyProtection="1">
      <alignment horizontal="center" vertical="center"/>
      <protection hidden="1"/>
    </xf>
    <xf numFmtId="10" fontId="13" fillId="4" borderId="3" xfId="5" applyNumberFormat="1" applyFont="1" applyFill="1" applyBorder="1" applyAlignment="1" applyProtection="1">
      <alignment horizontal="center" vertical="center"/>
      <protection hidden="1"/>
    </xf>
    <xf numFmtId="10" fontId="13" fillId="4" borderId="4" xfId="5" applyNumberFormat="1" applyFont="1" applyFill="1" applyBorder="1" applyAlignment="1" applyProtection="1">
      <alignment horizontal="center" vertical="center"/>
      <protection hidden="1"/>
    </xf>
    <xf numFmtId="0" fontId="2" fillId="0" borderId="55" xfId="0" applyFont="1" applyBorder="1" applyAlignment="1" applyProtection="1">
      <alignment horizontal="center"/>
      <protection hidden="1"/>
    </xf>
    <xf numFmtId="0" fontId="2" fillId="0" borderId="42" xfId="0" applyFont="1" applyBorder="1" applyAlignment="1" applyProtection="1">
      <alignment horizontal="center"/>
      <protection hidden="1"/>
    </xf>
    <xf numFmtId="10" fontId="2" fillId="0" borderId="43" xfId="0" applyNumberFormat="1" applyFont="1" applyBorder="1" applyAlignment="1" applyProtection="1">
      <alignment horizontal="center"/>
      <protection hidden="1"/>
    </xf>
    <xf numFmtId="10" fontId="2" fillId="0" borderId="42" xfId="0" applyNumberFormat="1" applyFont="1" applyBorder="1" applyAlignment="1" applyProtection="1">
      <alignment horizontal="center"/>
      <protection hidden="1"/>
    </xf>
    <xf numFmtId="10" fontId="2" fillId="0" borderId="11" xfId="0" applyNumberFormat="1" applyFont="1" applyBorder="1" applyAlignment="1" applyProtection="1">
      <alignment horizontal="center"/>
      <protection hidden="1"/>
    </xf>
    <xf numFmtId="49" fontId="16" fillId="5" borderId="3" xfId="0" applyNumberFormat="1" applyFont="1" applyFill="1" applyBorder="1" applyAlignment="1" applyProtection="1">
      <alignment horizontal="center" vertical="center"/>
      <protection hidden="1"/>
    </xf>
    <xf numFmtId="0" fontId="2" fillId="0" borderId="42" xfId="0" applyFont="1" applyFill="1" applyBorder="1" applyAlignment="1" applyProtection="1">
      <alignment horizontal="center"/>
      <protection hidden="1"/>
    </xf>
    <xf numFmtId="0" fontId="2" fillId="0" borderId="11" xfId="0" applyFont="1" applyFill="1" applyBorder="1" applyAlignment="1" applyProtection="1">
      <alignment horizontal="center"/>
      <protection hidden="1"/>
    </xf>
    <xf numFmtId="0" fontId="2" fillId="0" borderId="13" xfId="0" applyFont="1" applyFill="1" applyBorder="1" applyAlignment="1" applyProtection="1">
      <alignment horizontal="center"/>
      <protection hidden="1"/>
    </xf>
    <xf numFmtId="0" fontId="2" fillId="0" borderId="2" xfId="0" applyFont="1" applyFill="1" applyBorder="1" applyAlignment="1" applyProtection="1">
      <alignment horizontal="center"/>
      <protection hidden="1"/>
    </xf>
    <xf numFmtId="0" fontId="4" fillId="0" borderId="19" xfId="0" applyFont="1" applyFill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 applyProtection="1">
      <alignment horizontal="center" vertical="center"/>
      <protection hidden="1"/>
    </xf>
    <xf numFmtId="0" fontId="2" fillId="0" borderId="51" xfId="0" applyFont="1" applyFill="1" applyBorder="1" applyAlignment="1" applyProtection="1">
      <alignment horizontal="center"/>
      <protection hidden="1"/>
    </xf>
    <xf numFmtId="0" fontId="2" fillId="0" borderId="50" xfId="0" applyFont="1" applyFill="1" applyBorder="1" applyAlignment="1" applyProtection="1">
      <alignment horizontal="center"/>
      <protection hidden="1"/>
    </xf>
    <xf numFmtId="0" fontId="4" fillId="0" borderId="16" xfId="0" applyFont="1" applyFill="1" applyBorder="1" applyAlignment="1" applyProtection="1">
      <alignment horizontal="center" vertical="center"/>
      <protection hidden="1"/>
    </xf>
    <xf numFmtId="0" fontId="4" fillId="0" borderId="12" xfId="0" applyFont="1" applyFill="1" applyBorder="1" applyAlignment="1" applyProtection="1">
      <alignment horizontal="center"/>
      <protection hidden="1"/>
    </xf>
    <xf numFmtId="0" fontId="19" fillId="2" borderId="0" xfId="0" applyFont="1" applyFill="1" applyAlignment="1" applyProtection="1">
      <alignment horizontal="center"/>
      <protection hidden="1"/>
    </xf>
    <xf numFmtId="0" fontId="8" fillId="2" borderId="0" xfId="0" applyFont="1" applyFill="1" applyAlignment="1" applyProtection="1">
      <alignment horizontal="left"/>
      <protection hidden="1"/>
    </xf>
    <xf numFmtId="0" fontId="13" fillId="4" borderId="7" xfId="0" applyFont="1" applyFill="1" applyBorder="1" applyAlignment="1" applyProtection="1">
      <alignment horizontal="center" vertical="center"/>
      <protection hidden="1"/>
    </xf>
    <xf numFmtId="0" fontId="13" fillId="4" borderId="23" xfId="0" applyFont="1" applyFill="1" applyBorder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0" fontId="2" fillId="2" borderId="57" xfId="0" applyFont="1" applyFill="1" applyBorder="1" applyAlignment="1" applyProtection="1">
      <alignment horizontal="center"/>
      <protection hidden="1"/>
    </xf>
    <xf numFmtId="0" fontId="2" fillId="2" borderId="49" xfId="0" applyFont="1" applyFill="1" applyBorder="1" applyAlignment="1" applyProtection="1">
      <alignment horizontal="center"/>
      <protection hidden="1"/>
    </xf>
    <xf numFmtId="0" fontId="2" fillId="2" borderId="50" xfId="0" applyFont="1" applyFill="1" applyBorder="1" applyAlignment="1" applyProtection="1">
      <alignment horizontal="center"/>
      <protection hidden="1"/>
    </xf>
    <xf numFmtId="0" fontId="14" fillId="5" borderId="7" xfId="0" applyFont="1" applyFill="1" applyBorder="1" applyAlignment="1" applyProtection="1">
      <alignment horizontal="center" vertical="center"/>
      <protection hidden="1"/>
    </xf>
    <xf numFmtId="0" fontId="14" fillId="5" borderId="23" xfId="0" applyFont="1" applyFill="1" applyBorder="1" applyAlignment="1" applyProtection="1">
      <alignment horizontal="center" vertical="center"/>
      <protection hidden="1"/>
    </xf>
    <xf numFmtId="0" fontId="14" fillId="5" borderId="17" xfId="0" applyFont="1" applyFill="1" applyBorder="1" applyAlignment="1" applyProtection="1">
      <alignment horizontal="center" vertical="center"/>
      <protection hidden="1"/>
    </xf>
    <xf numFmtId="0" fontId="15" fillId="4" borderId="21" xfId="0" applyFont="1" applyFill="1" applyBorder="1" applyAlignment="1" applyProtection="1">
      <alignment horizontal="center" vertical="center"/>
      <protection hidden="1"/>
    </xf>
    <xf numFmtId="0" fontId="15" fillId="4" borderId="29" xfId="0" applyFont="1" applyFill="1" applyBorder="1" applyAlignment="1" applyProtection="1">
      <alignment horizontal="center" vertical="center"/>
      <protection hidden="1"/>
    </xf>
    <xf numFmtId="0" fontId="15" fillId="4" borderId="30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0" fontId="13" fillId="5" borderId="21" xfId="0" applyFont="1" applyFill="1" applyBorder="1" applyAlignment="1" applyProtection="1">
      <alignment horizontal="center" vertical="center"/>
      <protection hidden="1"/>
    </xf>
    <xf numFmtId="0" fontId="13" fillId="5" borderId="18" xfId="0" applyFont="1" applyFill="1" applyBorder="1" applyAlignment="1" applyProtection="1">
      <alignment horizontal="center" vertical="center"/>
      <protection hidden="1"/>
    </xf>
    <xf numFmtId="0" fontId="15" fillId="4" borderId="21" xfId="0" applyFont="1" applyFill="1" applyBorder="1" applyAlignment="1" applyProtection="1">
      <alignment horizontal="center" vertical="center" wrapText="1"/>
      <protection hidden="1"/>
    </xf>
    <xf numFmtId="0" fontId="15" fillId="4" borderId="29" xfId="0" applyFont="1" applyFill="1" applyBorder="1" applyAlignment="1" applyProtection="1">
      <alignment horizontal="center" vertical="center" wrapText="1"/>
      <protection hidden="1"/>
    </xf>
    <xf numFmtId="0" fontId="15" fillId="4" borderId="3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left"/>
      <protection hidden="1"/>
    </xf>
    <xf numFmtId="0" fontId="13" fillId="5" borderId="30" xfId="0" applyFont="1" applyFill="1" applyBorder="1" applyAlignment="1" applyProtection="1">
      <alignment horizontal="center" vertical="center"/>
      <protection hidden="1"/>
    </xf>
    <xf numFmtId="0" fontId="13" fillId="5" borderId="29" xfId="0" applyFont="1" applyFill="1" applyBorder="1" applyAlignment="1" applyProtection="1">
      <alignment horizontal="center" vertical="center"/>
      <protection hidden="1"/>
    </xf>
    <xf numFmtId="0" fontId="16" fillId="5" borderId="7" xfId="0" applyFont="1" applyFill="1" applyBorder="1" applyAlignment="1" applyProtection="1">
      <alignment horizontal="center"/>
      <protection hidden="1"/>
    </xf>
    <xf numFmtId="0" fontId="16" fillId="5" borderId="23" xfId="0" applyFont="1" applyFill="1" applyBorder="1" applyAlignment="1" applyProtection="1">
      <alignment horizontal="center"/>
      <protection hidden="1"/>
    </xf>
    <xf numFmtId="0" fontId="16" fillId="5" borderId="17" xfId="0" applyFont="1" applyFill="1" applyBorder="1" applyAlignment="1" applyProtection="1">
      <alignment horizontal="center"/>
      <protection hidden="1"/>
    </xf>
    <xf numFmtId="0" fontId="16" fillId="5" borderId="7" xfId="0" applyFont="1" applyFill="1" applyBorder="1" applyAlignment="1" applyProtection="1">
      <alignment horizontal="center" vertical="center"/>
      <protection hidden="1"/>
    </xf>
    <xf numFmtId="0" fontId="16" fillId="5" borderId="23" xfId="0" applyFont="1" applyFill="1" applyBorder="1" applyAlignment="1" applyProtection="1">
      <alignment horizontal="center" vertical="center"/>
      <protection hidden="1"/>
    </xf>
    <xf numFmtId="0" fontId="16" fillId="5" borderId="17" xfId="0" applyFont="1" applyFill="1" applyBorder="1" applyAlignment="1" applyProtection="1">
      <alignment horizontal="center" vertical="center"/>
      <protection hidden="1"/>
    </xf>
    <xf numFmtId="0" fontId="16" fillId="5" borderId="25" xfId="0" applyFont="1" applyFill="1" applyBorder="1" applyAlignment="1" applyProtection="1">
      <alignment horizontal="center"/>
      <protection hidden="1"/>
    </xf>
    <xf numFmtId="0" fontId="16" fillId="5" borderId="53" xfId="0" applyFont="1" applyFill="1" applyBorder="1" applyAlignment="1" applyProtection="1">
      <alignment horizontal="center"/>
      <protection hidden="1"/>
    </xf>
    <xf numFmtId="0" fontId="16" fillId="5" borderId="54" xfId="0" applyFont="1" applyFill="1" applyBorder="1" applyAlignment="1" applyProtection="1">
      <alignment horizontal="center"/>
      <protection hidden="1"/>
    </xf>
    <xf numFmtId="0" fontId="18" fillId="0" borderId="0" xfId="0" applyFont="1" applyBorder="1" applyAlignment="1" applyProtection="1">
      <alignment horizontal="left"/>
      <protection hidden="1"/>
    </xf>
    <xf numFmtId="0" fontId="15" fillId="5" borderId="25" xfId="0" applyFont="1" applyFill="1" applyBorder="1" applyAlignment="1" applyProtection="1">
      <alignment horizontal="center" vertical="center"/>
      <protection hidden="1"/>
    </xf>
    <xf numFmtId="0" fontId="15" fillId="5" borderId="18" xfId="0" applyFont="1" applyFill="1" applyBorder="1" applyAlignment="1" applyProtection="1">
      <alignment horizontal="center" vertical="center"/>
      <protection hidden="1"/>
    </xf>
    <xf numFmtId="0" fontId="16" fillId="5" borderId="25" xfId="0" applyFont="1" applyFill="1" applyBorder="1" applyAlignment="1" applyProtection="1">
      <alignment horizontal="center" vertical="center"/>
      <protection hidden="1"/>
    </xf>
    <xf numFmtId="0" fontId="16" fillId="5" borderId="18" xfId="0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left" vertical="center"/>
      <protection hidden="1"/>
    </xf>
    <xf numFmtId="0" fontId="13" fillId="5" borderId="7" xfId="0" applyFont="1" applyFill="1" applyBorder="1" applyAlignment="1" applyProtection="1">
      <alignment horizontal="center"/>
      <protection hidden="1"/>
    </xf>
    <xf numFmtId="0" fontId="13" fillId="5" borderId="23" xfId="0" applyFont="1" applyFill="1" applyBorder="1" applyAlignment="1" applyProtection="1">
      <alignment horizontal="center"/>
      <protection hidden="1"/>
    </xf>
    <xf numFmtId="0" fontId="13" fillId="5" borderId="17" xfId="0" applyFont="1" applyFill="1" applyBorder="1" applyAlignment="1" applyProtection="1">
      <alignment horizontal="center"/>
      <protection hidden="1"/>
    </xf>
    <xf numFmtId="0" fontId="13" fillId="4" borderId="7" xfId="0" applyFont="1" applyFill="1" applyBorder="1" applyAlignment="1" applyProtection="1">
      <alignment horizontal="center" vertical="center"/>
      <protection hidden="1"/>
    </xf>
    <xf numFmtId="0" fontId="13" fillId="4" borderId="23" xfId="0" applyFont="1" applyFill="1" applyBorder="1" applyAlignment="1" applyProtection="1">
      <alignment horizontal="center" vertical="center"/>
      <protection hidden="1"/>
    </xf>
    <xf numFmtId="0" fontId="13" fillId="5" borderId="25" xfId="0" applyFont="1" applyFill="1" applyBorder="1" applyAlignment="1" applyProtection="1">
      <alignment horizontal="center" vertical="center"/>
      <protection hidden="1"/>
    </xf>
    <xf numFmtId="0" fontId="13" fillId="5" borderId="27" xfId="0" applyFont="1" applyFill="1" applyBorder="1" applyAlignment="1" applyProtection="1">
      <alignment horizontal="center" vertical="center"/>
      <protection hidden="1"/>
    </xf>
    <xf numFmtId="0" fontId="13" fillId="5" borderId="26" xfId="0" applyFont="1" applyFill="1" applyBorder="1" applyAlignment="1" applyProtection="1">
      <alignment horizontal="center" vertical="center"/>
      <protection hidden="1"/>
    </xf>
    <xf numFmtId="0" fontId="13" fillId="5" borderId="28" xfId="0" applyFont="1" applyFill="1" applyBorder="1" applyAlignment="1" applyProtection="1">
      <alignment horizontal="center" vertical="center"/>
      <protection hidden="1"/>
    </xf>
  </cellXfs>
  <cellStyles count="6">
    <cellStyle name="Normal" xfId="0" builtinId="0"/>
    <cellStyle name="Normal 2" xfId="2" xr:uid="{00000000-0005-0000-0000-000001000000}"/>
    <cellStyle name="Normal 3" xfId="4" xr:uid="{00000000-0005-0000-0000-000002000000}"/>
    <cellStyle name="Normal 4" xfId="1" xr:uid="{00000000-0005-0000-0000-000003000000}"/>
    <cellStyle name="Porcentaje" xfId="5" builtinId="5"/>
    <cellStyle name="Porcentaje 2" xfId="3" xr:uid="{00000000-0005-0000-0000-000005000000}"/>
  </cellStyles>
  <dxfs count="0"/>
  <tableStyles count="0" defaultTableStyle="TableStyleMedium9" defaultPivotStyle="PivotStyleLight16"/>
  <colors>
    <mruColors>
      <color rgb="FF6698D0"/>
      <color rgb="FF001E61"/>
      <color rgb="FF9B1C2A"/>
      <color rgb="FFA32037"/>
      <color rgb="FF1A2E3C"/>
      <color rgb="FF9BA9B8"/>
      <color rgb="FFA79466"/>
      <color rgb="FF826B2E"/>
      <color rgb="FF0F3D5C"/>
      <color rgb="FFA483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/>
              <a:t>Comprativo Egresados de Licenciatura</a:t>
            </a:r>
          </a:p>
        </c:rich>
      </c:tx>
      <c:layout>
        <c:manualLayout>
          <c:xMode val="edge"/>
          <c:yMode val="edge"/>
          <c:x val="0.2376078545737339"/>
          <c:y val="3.7853764101214629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111052785068517"/>
          <c:y val="9.7209074492429395E-2"/>
          <c:w val="0.67515397980436886"/>
          <c:h val="0.756600165250039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'COMPARATIVO TOTAL'!$D$12</c:f>
              <c:strCache>
                <c:ptCount val="1"/>
                <c:pt idx="0">
                  <c:v>Campestre</c:v>
                </c:pt>
              </c:strCache>
            </c:strRef>
          </c:tx>
          <c:spPr>
            <a:solidFill>
              <a:srgbClr val="001E6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53-448C-93CE-A03C3A39AA37}"/>
                </c:ext>
              </c:extLst>
            </c:dLbl>
            <c:dLbl>
              <c:idx val="1"/>
              <c:layout>
                <c:manualLayout>
                  <c:x val="-2.3515579071134627E-3"/>
                  <c:y val="-1.8570102135561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53-448C-93CE-A03C3A39AA37}"/>
                </c:ext>
              </c:extLst>
            </c:dLbl>
            <c:dLbl>
              <c:idx val="2"/>
              <c:layout>
                <c:manualLayout>
                  <c:x val="2.3513727450735324E-3"/>
                  <c:y val="-1.11420612813370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53-448C-93CE-A03C3A39AA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'COMPARATIVO TOTAL'!$C$13:$C$15</c:f>
              <c:strCache>
                <c:ptCount val="3"/>
                <c:pt idx="0">
                  <c:v>2020-2021</c:v>
                </c:pt>
                <c:pt idx="1">
                  <c:v>2021-2022</c:v>
                </c:pt>
                <c:pt idx="2">
                  <c:v>2022-2023</c:v>
                </c:pt>
              </c:strCache>
            </c:strRef>
          </c:cat>
          <c:val>
            <c:numRef>
              <c:f>'COMPARATIVO TOTAL'!$D$13:$D$15</c:f>
              <c:numCache>
                <c:formatCode>General</c:formatCode>
                <c:ptCount val="3"/>
                <c:pt idx="0">
                  <c:v>32060</c:v>
                </c:pt>
                <c:pt idx="1">
                  <c:v>33400</c:v>
                </c:pt>
                <c:pt idx="2">
                  <c:v>33798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53-448C-93CE-A03C3A39AA37}"/>
            </c:ext>
          </c:extLst>
        </c:ser>
        <c:ser>
          <c:idx val="1"/>
          <c:order val="1"/>
          <c:tx>
            <c:strRef>
              <c:f>'COMPARATIVO TOTAL'!$E$12</c:f>
              <c:strCache>
                <c:ptCount val="1"/>
                <c:pt idx="0">
                  <c:v>Salamanca</c:v>
                </c:pt>
              </c:strCache>
            </c:strRef>
          </c:tx>
          <c:spPr>
            <a:solidFill>
              <a:srgbClr val="9B1C2A"/>
            </a:solidFill>
          </c:spPr>
          <c:invertIfNegative val="0"/>
          <c:dLbls>
            <c:dLbl>
              <c:idx val="0"/>
              <c:layout>
                <c:manualLayout>
                  <c:x val="-4.7031158142269254E-3"/>
                  <c:y val="1.48560817084493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53-448C-93CE-A03C3A39AA37}"/>
                </c:ext>
              </c:extLst>
            </c:dLbl>
            <c:dLbl>
              <c:idx val="1"/>
              <c:layout>
                <c:manualLayout>
                  <c:x val="0"/>
                  <c:y val="-1.48560817084495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53-448C-93CE-A03C3A39AA37}"/>
                </c:ext>
              </c:extLst>
            </c:dLbl>
            <c:dLbl>
              <c:idx val="2"/>
              <c:layout>
                <c:manualLayout>
                  <c:x val="0"/>
                  <c:y val="-1.11420612813370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53-448C-93CE-A03C3A39AA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'COMPARATIVO TOTAL'!$C$13:$C$15</c:f>
              <c:strCache>
                <c:ptCount val="3"/>
                <c:pt idx="0">
                  <c:v>2020-2021</c:v>
                </c:pt>
                <c:pt idx="1">
                  <c:v>2021-2022</c:v>
                </c:pt>
                <c:pt idx="2">
                  <c:v>2022-2023</c:v>
                </c:pt>
              </c:strCache>
            </c:strRef>
          </c:cat>
          <c:val>
            <c:numRef>
              <c:f>'COMPARATIVO TOTAL'!$E$13:$E$15</c:f>
              <c:numCache>
                <c:formatCode>General</c:formatCode>
                <c:ptCount val="3"/>
                <c:pt idx="0">
                  <c:v>3005</c:v>
                </c:pt>
                <c:pt idx="1">
                  <c:v>3145</c:v>
                </c:pt>
                <c:pt idx="2">
                  <c:v>3172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53-448C-93CE-A03C3A39A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3498808"/>
        <c:axId val="293486656"/>
      </c:barChart>
      <c:catAx>
        <c:axId val="293498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MX"/>
                  <a:t>Periodo</a:t>
                </a:r>
              </a:p>
            </c:rich>
          </c:tx>
          <c:layout>
            <c:manualLayout>
              <c:xMode val="edge"/>
              <c:yMode val="edge"/>
              <c:x val="0.4485628463108795"/>
              <c:y val="0.9159429444578480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93486656"/>
        <c:crosses val="autoZero"/>
        <c:auto val="1"/>
        <c:lblAlgn val="ctr"/>
        <c:lblOffset val="100"/>
        <c:noMultiLvlLbl val="0"/>
      </c:catAx>
      <c:valAx>
        <c:axId val="293486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Cantidad de egresados</a:t>
                </a:r>
              </a:p>
            </c:rich>
          </c:tx>
          <c:layout>
            <c:manualLayout>
              <c:xMode val="edge"/>
              <c:yMode val="edge"/>
              <c:x val="8.6758044133373093E-3"/>
              <c:y val="0.2294396069572084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93498808"/>
        <c:crosses val="autoZero"/>
        <c:crossBetween val="between"/>
      </c:valAx>
      <c:spPr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80276523767862795"/>
          <c:y val="0.43154724043895626"/>
          <c:w val="0.18491455234762463"/>
          <c:h val="0.17097478414084041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/>
              <a:t>Comparativo Titulados de Licenciatura 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4814814814814894"/>
          <c:y val="0.13101604278074871"/>
          <c:w val="0.67592592592592593"/>
          <c:h val="0.713903743315508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'COMPARATIVO TOTAL'!$G$12</c:f>
              <c:strCache>
                <c:ptCount val="1"/>
                <c:pt idx="0">
                  <c:v>Campestre</c:v>
                </c:pt>
              </c:strCache>
            </c:strRef>
          </c:tx>
          <c:spPr>
            <a:solidFill>
              <a:srgbClr val="001E61"/>
            </a:solidFill>
          </c:spPr>
          <c:invertIfNegative val="0"/>
          <c:dLbls>
            <c:dLbl>
              <c:idx val="0"/>
              <c:layout>
                <c:manualLayout>
                  <c:x val="-2.3515579071134627E-3"/>
                  <c:y val="1.78253119429590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5C-4802-9ADE-9AB592A5B775}"/>
                </c:ext>
              </c:extLst>
            </c:dLbl>
            <c:dLbl>
              <c:idx val="1"/>
              <c:layout>
                <c:manualLayout>
                  <c:x val="0"/>
                  <c:y val="-7.13012477718363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5C-4802-9ADE-9AB592A5B775}"/>
                </c:ext>
              </c:extLst>
            </c:dLbl>
            <c:dLbl>
              <c:idx val="2"/>
              <c:layout>
                <c:manualLayout>
                  <c:x val="-8.6222793874421115E-17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5C-4802-9ADE-9AB592A5B775}"/>
                </c:ext>
              </c:extLst>
            </c:dLbl>
            <c:dLbl>
              <c:idx val="3"/>
              <c:layout>
                <c:manualLayout>
                  <c:x val="8.6222793874421115E-17"/>
                  <c:y val="1.42602495543671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5C-4802-9ADE-9AB592A5B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'COMPARATIVO TOTAL'!$C$13:$C$15</c:f>
              <c:strCache>
                <c:ptCount val="3"/>
                <c:pt idx="0">
                  <c:v>2020-2021</c:v>
                </c:pt>
                <c:pt idx="1">
                  <c:v>2021-2022</c:v>
                </c:pt>
                <c:pt idx="2">
                  <c:v>2022-2023</c:v>
                </c:pt>
              </c:strCache>
            </c:strRef>
          </c:cat>
          <c:val>
            <c:numRef>
              <c:f>'COMPARATIVO TOTAL'!$G$13:$G$15</c:f>
              <c:numCache>
                <c:formatCode>General</c:formatCode>
                <c:ptCount val="3"/>
                <c:pt idx="0">
                  <c:v>22512</c:v>
                </c:pt>
                <c:pt idx="1">
                  <c:v>24000</c:v>
                </c:pt>
                <c:pt idx="2">
                  <c:v>24793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5C-4802-9ADE-9AB592A5B775}"/>
            </c:ext>
          </c:extLst>
        </c:ser>
        <c:ser>
          <c:idx val="1"/>
          <c:order val="1"/>
          <c:tx>
            <c:strRef>
              <c:f>'COMPARATIVO TOTAL'!$H$12</c:f>
              <c:strCache>
                <c:ptCount val="1"/>
                <c:pt idx="0">
                  <c:v>Salamanca</c:v>
                </c:pt>
              </c:strCache>
            </c:strRef>
          </c:tx>
          <c:spPr>
            <a:solidFill>
              <a:srgbClr val="9B1C2A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5C-4802-9ADE-9AB592A5B775}"/>
                </c:ext>
              </c:extLst>
            </c:dLbl>
            <c:dLbl>
              <c:idx val="1"/>
              <c:layout>
                <c:manualLayout>
                  <c:x val="1.9988242210464435E-3"/>
                  <c:y val="1.4260249554367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5C-4802-9ADE-9AB592A5B775}"/>
                </c:ext>
              </c:extLst>
            </c:dLbl>
            <c:dLbl>
              <c:idx val="2"/>
              <c:layout>
                <c:manualLayout>
                  <c:x val="0"/>
                  <c:y val="1.4260249554367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5C-4802-9ADE-9AB592A5B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'COMPARATIVO TOTAL'!$C$13:$C$15</c:f>
              <c:strCache>
                <c:ptCount val="3"/>
                <c:pt idx="0">
                  <c:v>2020-2021</c:v>
                </c:pt>
                <c:pt idx="1">
                  <c:v>2021-2022</c:v>
                </c:pt>
                <c:pt idx="2">
                  <c:v>2022-2023</c:v>
                </c:pt>
              </c:strCache>
            </c:strRef>
          </c:cat>
          <c:val>
            <c:numRef>
              <c:f>'COMPARATIVO TOTAL'!$H$13:$H$15</c:f>
              <c:numCache>
                <c:formatCode>General</c:formatCode>
                <c:ptCount val="3"/>
                <c:pt idx="0">
                  <c:v>2361</c:v>
                </c:pt>
                <c:pt idx="1">
                  <c:v>2474</c:v>
                </c:pt>
                <c:pt idx="2">
                  <c:v>2568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75C-4802-9ADE-9AB592A5B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3489400"/>
        <c:axId val="293492536"/>
      </c:barChart>
      <c:catAx>
        <c:axId val="293489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Periodo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93492536"/>
        <c:crosses val="autoZero"/>
        <c:auto val="1"/>
        <c:lblAlgn val="ctr"/>
        <c:lblOffset val="100"/>
        <c:noMultiLvlLbl val="0"/>
      </c:catAx>
      <c:valAx>
        <c:axId val="293492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Cantidad de titulados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93489400"/>
        <c:crosses val="autoZero"/>
        <c:crossBetween val="between"/>
      </c:valAx>
      <c:spPr>
        <a:ln>
          <a:solidFill>
            <a:sysClr val="windowText" lastClr="000000"/>
          </a:solidFill>
        </a:ln>
      </c:spPr>
    </c:plotArea>
    <c:legend>
      <c:legendPos val="r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MX" sz="1000">
                <a:latin typeface="Arial" panose="020B0604020202020204" pitchFamily="34" charset="0"/>
                <a:cs typeface="Arial" panose="020B0604020202020204" pitchFamily="34" charset="0"/>
              </a:rPr>
              <a:t>Comparativo Egresados Posgrado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'COMPARATIVO TOTAL'!$E$66</c:f>
              <c:strCache>
                <c:ptCount val="1"/>
                <c:pt idx="0">
                  <c:v>Campestre</c:v>
                </c:pt>
              </c:strCache>
            </c:strRef>
          </c:tx>
          <c:spPr>
            <a:solidFill>
              <a:srgbClr val="001E6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1.966568338249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9DE-40AE-9B39-D10054081BE8}"/>
                </c:ext>
              </c:extLst>
            </c:dLbl>
            <c:dLbl>
              <c:idx val="1"/>
              <c:layout>
                <c:manualLayout>
                  <c:x val="-2.3310023310023523E-3"/>
                  <c:y val="-1.1799410029498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DE-40AE-9B39-D10054081BE8}"/>
                </c:ext>
              </c:extLst>
            </c:dLbl>
            <c:dLbl>
              <c:idx val="2"/>
              <c:layout>
                <c:manualLayout>
                  <c:x val="0"/>
                  <c:y val="-1.1235955056179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DE-40AE-9B39-D10054081BE8}"/>
                </c:ext>
              </c:extLst>
            </c:dLbl>
            <c:dLbl>
              <c:idx val="3"/>
              <c:layout>
                <c:manualLayout>
                  <c:x val="0"/>
                  <c:y val="2.247191011235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DE-40AE-9B39-D10054081BE8}"/>
                </c:ext>
              </c:extLst>
            </c:dLbl>
            <c:dLbl>
              <c:idx val="5"/>
              <c:layout>
                <c:manualLayout>
                  <c:x val="0"/>
                  <c:y val="1.12359550561797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DE-40AE-9B39-D10054081BE8}"/>
                </c:ext>
              </c:extLst>
            </c:dLbl>
            <c:dLbl>
              <c:idx val="6"/>
              <c:layout>
                <c:manualLayout>
                  <c:x val="-8.5469098123770586E-17"/>
                  <c:y val="1.12359550561797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DE-40AE-9B39-D10054081BE8}"/>
                </c:ext>
              </c:extLst>
            </c:dLbl>
            <c:dLbl>
              <c:idx val="7"/>
              <c:layout>
                <c:manualLayout>
                  <c:x val="2.3310023310022456E-3"/>
                  <c:y val="3.18181466254771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9DE-40AE-9B39-D10054081B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'COMPARATIVO TOTAL'!$C$67:$D$74</c:f>
              <c:multiLvlStrCache>
                <c:ptCount val="8"/>
                <c:lvl>
                  <c:pt idx="0">
                    <c:v>Especialidad</c:v>
                  </c:pt>
                  <c:pt idx="1">
                    <c:v>Maestría</c:v>
                  </c:pt>
                  <c:pt idx="2">
                    <c:v>Doctorado </c:v>
                  </c:pt>
                  <c:pt idx="3">
                    <c:v>Especialidad</c:v>
                  </c:pt>
                  <c:pt idx="4">
                    <c:v>Maestría</c:v>
                  </c:pt>
                  <c:pt idx="5">
                    <c:v>Doctorado </c:v>
                  </c:pt>
                  <c:pt idx="6">
                    <c:v>Especialidad</c:v>
                  </c:pt>
                  <c:pt idx="7">
                    <c:v>Maestría</c:v>
                  </c:pt>
                </c:lvl>
                <c:lvl>
                  <c:pt idx="0">
                    <c:v>2020-2021</c:v>
                  </c:pt>
                  <c:pt idx="3">
                    <c:v>2021-2022</c:v>
                  </c:pt>
                  <c:pt idx="6">
                    <c:v>2022-2023</c:v>
                  </c:pt>
                </c:lvl>
              </c:multiLvlStrCache>
            </c:multiLvlStrRef>
          </c:cat>
          <c:val>
            <c:numRef>
              <c:f>'COMPARATIVO TOTAL'!$E$67:$E$74</c:f>
              <c:numCache>
                <c:formatCode>General</c:formatCode>
                <c:ptCount val="8"/>
                <c:pt idx="0">
                  <c:v>2414</c:v>
                </c:pt>
                <c:pt idx="1">
                  <c:v>11491</c:v>
                </c:pt>
                <c:pt idx="2">
                  <c:v>49</c:v>
                </c:pt>
                <c:pt idx="3">
                  <c:v>2489</c:v>
                </c:pt>
                <c:pt idx="4">
                  <c:v>11881</c:v>
                </c:pt>
                <c:pt idx="5">
                  <c:v>54</c:v>
                </c:pt>
                <c:pt idx="6">
                  <c:v>2551</c:v>
                </c:pt>
                <c:pt idx="7">
                  <c:v>12130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9DE-40AE-9B39-D10054081BE8}"/>
            </c:ext>
          </c:extLst>
        </c:ser>
        <c:ser>
          <c:idx val="1"/>
          <c:order val="1"/>
          <c:tx>
            <c:strRef>
              <c:f>'COMPARATIVO TOTAL'!$F$66</c:f>
              <c:strCache>
                <c:ptCount val="1"/>
                <c:pt idx="0">
                  <c:v>Salamanca</c:v>
                </c:pt>
              </c:strCache>
            </c:strRef>
          </c:tx>
          <c:spPr>
            <a:solidFill>
              <a:srgbClr val="9B1C2A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9DE-40AE-9B39-D10054081BE8}"/>
                </c:ext>
              </c:extLst>
            </c:dLbl>
            <c:dLbl>
              <c:idx val="1"/>
              <c:layout>
                <c:manualLayout>
                  <c:x val="1.1804783143365779E-2"/>
                  <c:y val="1.87265917602996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9DE-40AE-9B39-D10054081BE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9DE-40AE-9B39-D10054081BE8}"/>
                </c:ext>
              </c:extLst>
            </c:dLbl>
            <c:dLbl>
              <c:idx val="4"/>
              <c:layout>
                <c:manualLayout>
                  <c:x val="1.3986013986013901E-2"/>
                  <c:y val="-3.18181466254771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9DE-40AE-9B39-D10054081BE8}"/>
                </c:ext>
              </c:extLst>
            </c:dLbl>
            <c:dLbl>
              <c:idx val="5"/>
              <c:layout>
                <c:manualLayout>
                  <c:x val="1.3986013986013986E-2"/>
                  <c:y val="-1.12359550561797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9DE-40AE-9B39-D10054081BE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9DE-40AE-9B39-D10054081BE8}"/>
                </c:ext>
              </c:extLst>
            </c:dLbl>
            <c:dLbl>
              <c:idx val="7"/>
              <c:layout>
                <c:manualLayout>
                  <c:x val="1.6317016317016146E-2"/>
                  <c:y val="1.0672427008570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9DE-40AE-9B39-D10054081B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'COMPARATIVO TOTAL'!$C$67:$D$74</c:f>
              <c:multiLvlStrCache>
                <c:ptCount val="8"/>
                <c:lvl>
                  <c:pt idx="0">
                    <c:v>Especialidad</c:v>
                  </c:pt>
                  <c:pt idx="1">
                    <c:v>Maestría</c:v>
                  </c:pt>
                  <c:pt idx="2">
                    <c:v>Doctorado </c:v>
                  </c:pt>
                  <c:pt idx="3">
                    <c:v>Especialidad</c:v>
                  </c:pt>
                  <c:pt idx="4">
                    <c:v>Maestría</c:v>
                  </c:pt>
                  <c:pt idx="5">
                    <c:v>Doctorado </c:v>
                  </c:pt>
                  <c:pt idx="6">
                    <c:v>Especialidad</c:v>
                  </c:pt>
                  <c:pt idx="7">
                    <c:v>Maestría</c:v>
                  </c:pt>
                </c:lvl>
                <c:lvl>
                  <c:pt idx="0">
                    <c:v>2020-2021</c:v>
                  </c:pt>
                  <c:pt idx="3">
                    <c:v>2021-2022</c:v>
                  </c:pt>
                  <c:pt idx="6">
                    <c:v>2022-2023</c:v>
                  </c:pt>
                </c:lvl>
              </c:multiLvlStrCache>
            </c:multiLvlStrRef>
          </c:cat>
          <c:val>
            <c:numRef>
              <c:f>'COMPARATIVO TOTAL'!$F$67:$F$74</c:f>
              <c:numCache>
                <c:formatCode>General</c:formatCode>
                <c:ptCount val="8"/>
                <c:pt idx="0">
                  <c:v>207</c:v>
                </c:pt>
                <c:pt idx="1">
                  <c:v>2368</c:v>
                </c:pt>
                <c:pt idx="3">
                  <c:v>208</c:v>
                </c:pt>
                <c:pt idx="4">
                  <c:v>2432</c:v>
                </c:pt>
                <c:pt idx="6">
                  <c:v>208</c:v>
                </c:pt>
                <c:pt idx="7">
                  <c:v>2483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9DE-40AE-9B39-D10054081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3488616"/>
        <c:axId val="293497632"/>
      </c:barChart>
      <c:catAx>
        <c:axId val="293488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MX"/>
          </a:p>
        </c:txPr>
        <c:crossAx val="293497632"/>
        <c:crosses val="autoZero"/>
        <c:auto val="1"/>
        <c:lblAlgn val="ctr"/>
        <c:lblOffset val="100"/>
        <c:noMultiLvlLbl val="0"/>
      </c:catAx>
      <c:valAx>
        <c:axId val="2934976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9348861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MX" sz="1000">
                <a:latin typeface="Arial" panose="020B0604020202020204" pitchFamily="34" charset="0"/>
                <a:cs typeface="Arial" panose="020B0604020202020204" pitchFamily="34" charset="0"/>
              </a:rPr>
              <a:t>Comparativo Titulación Posgrado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945009922540166E-2"/>
          <c:y val="0.14332377527953513"/>
          <c:w val="0.74673525565401888"/>
          <c:h val="0.54211521247705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'COMPARATIVO TOTAL'!$H$66</c:f>
              <c:strCache>
                <c:ptCount val="1"/>
                <c:pt idx="0">
                  <c:v>Campestre</c:v>
                </c:pt>
              </c:strCache>
            </c:strRef>
          </c:tx>
          <c:spPr>
            <a:solidFill>
              <a:srgbClr val="001E6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1.7282748747315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88-4E93-96DD-C8373F493F00}"/>
                </c:ext>
              </c:extLst>
            </c:dLbl>
            <c:dLbl>
              <c:idx val="2"/>
              <c:layout>
                <c:manualLayout>
                  <c:x val="2.3228803716608595E-3"/>
                  <c:y val="1.9267822736030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88-4E93-96DD-C8373F493F00}"/>
                </c:ext>
              </c:extLst>
            </c:dLbl>
            <c:dLbl>
              <c:idx val="3"/>
              <c:layout>
                <c:manualLayout>
                  <c:x val="0"/>
                  <c:y val="1.15606936416184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88-4E93-96DD-C8373F493F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'COMPARATIVO TOTAL'!$C$67:$D$74</c:f>
              <c:multiLvlStrCache>
                <c:ptCount val="8"/>
                <c:lvl>
                  <c:pt idx="0">
                    <c:v>Especialidad</c:v>
                  </c:pt>
                  <c:pt idx="1">
                    <c:v>Maestría</c:v>
                  </c:pt>
                  <c:pt idx="2">
                    <c:v>Doctorado </c:v>
                  </c:pt>
                  <c:pt idx="3">
                    <c:v>Especialidad</c:v>
                  </c:pt>
                  <c:pt idx="4">
                    <c:v>Maestría</c:v>
                  </c:pt>
                  <c:pt idx="5">
                    <c:v>Doctorado </c:v>
                  </c:pt>
                  <c:pt idx="6">
                    <c:v>Especialidad</c:v>
                  </c:pt>
                  <c:pt idx="7">
                    <c:v>Maestría</c:v>
                  </c:pt>
                </c:lvl>
                <c:lvl>
                  <c:pt idx="0">
                    <c:v>2020-2021</c:v>
                  </c:pt>
                  <c:pt idx="3">
                    <c:v>2021-2022</c:v>
                  </c:pt>
                  <c:pt idx="6">
                    <c:v>2022-2023</c:v>
                  </c:pt>
                </c:lvl>
              </c:multiLvlStrCache>
            </c:multiLvlStrRef>
          </c:cat>
          <c:val>
            <c:numRef>
              <c:f>'COMPARATIVO TOTAL'!$H$67:$H$74</c:f>
              <c:numCache>
                <c:formatCode>General</c:formatCode>
                <c:ptCount val="8"/>
                <c:pt idx="0">
                  <c:v>447</c:v>
                </c:pt>
                <c:pt idx="1">
                  <c:v>2842</c:v>
                </c:pt>
                <c:pt idx="2">
                  <c:v>27</c:v>
                </c:pt>
                <c:pt idx="3">
                  <c:v>479</c:v>
                </c:pt>
                <c:pt idx="4">
                  <c:v>3373</c:v>
                </c:pt>
                <c:pt idx="5">
                  <c:v>28</c:v>
                </c:pt>
                <c:pt idx="6">
                  <c:v>532</c:v>
                </c:pt>
                <c:pt idx="7">
                  <c:v>4009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88-4E93-96DD-C8373F493F00}"/>
            </c:ext>
          </c:extLst>
        </c:ser>
        <c:ser>
          <c:idx val="1"/>
          <c:order val="1"/>
          <c:tx>
            <c:strRef>
              <c:f>'COMPARATIVO TOTAL'!$I$66</c:f>
              <c:strCache>
                <c:ptCount val="1"/>
                <c:pt idx="0">
                  <c:v>Salamanca</c:v>
                </c:pt>
              </c:strCache>
            </c:strRef>
          </c:tx>
          <c:spPr>
            <a:solidFill>
              <a:srgbClr val="9B1C2A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88-4E93-96DD-C8373F493F00}"/>
                </c:ext>
              </c:extLst>
            </c:dLbl>
            <c:dLbl>
              <c:idx val="1"/>
              <c:layout>
                <c:manualLayout>
                  <c:x val="6.9686411149825784E-3"/>
                  <c:y val="2.03887695856199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688-4E93-96DD-C8373F493F0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88-4E93-96DD-C8373F493F00}"/>
                </c:ext>
              </c:extLst>
            </c:dLbl>
            <c:dLbl>
              <c:idx val="4"/>
              <c:layout>
                <c:manualLayout>
                  <c:x val="6.9686411149825784E-3"/>
                  <c:y val="-1.2121212121212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8E-4574-92A3-F34655185970}"/>
                </c:ext>
              </c:extLst>
            </c:dLbl>
            <c:dLbl>
              <c:idx val="5"/>
              <c:layout>
                <c:manualLayout>
                  <c:x val="6.9686411149825784E-3"/>
                  <c:y val="1.1560390211339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688-4E93-96DD-C8373F493F00}"/>
                </c:ext>
              </c:extLst>
            </c:dLbl>
            <c:dLbl>
              <c:idx val="7"/>
              <c:layout>
                <c:manualLayout>
                  <c:x val="1.1614401858304297E-2"/>
                  <c:y val="-1.2121212121212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8E-4574-92A3-F346551859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'COMPARATIVO TOTAL'!$C$67:$D$74</c:f>
              <c:multiLvlStrCache>
                <c:ptCount val="8"/>
                <c:lvl>
                  <c:pt idx="0">
                    <c:v>Especialidad</c:v>
                  </c:pt>
                  <c:pt idx="1">
                    <c:v>Maestría</c:v>
                  </c:pt>
                  <c:pt idx="2">
                    <c:v>Doctorado </c:v>
                  </c:pt>
                  <c:pt idx="3">
                    <c:v>Especialidad</c:v>
                  </c:pt>
                  <c:pt idx="4">
                    <c:v>Maestría</c:v>
                  </c:pt>
                  <c:pt idx="5">
                    <c:v>Doctorado </c:v>
                  </c:pt>
                  <c:pt idx="6">
                    <c:v>Especialidad</c:v>
                  </c:pt>
                  <c:pt idx="7">
                    <c:v>Maestría</c:v>
                  </c:pt>
                </c:lvl>
                <c:lvl>
                  <c:pt idx="0">
                    <c:v>2020-2021</c:v>
                  </c:pt>
                  <c:pt idx="3">
                    <c:v>2021-2022</c:v>
                  </c:pt>
                  <c:pt idx="6">
                    <c:v>2022-2023</c:v>
                  </c:pt>
                </c:lvl>
              </c:multiLvlStrCache>
            </c:multiLvlStrRef>
          </c:cat>
          <c:val>
            <c:numRef>
              <c:f>'COMPARATIVO TOTAL'!$I$67:$I$74</c:f>
              <c:numCache>
                <c:formatCode>General</c:formatCode>
                <c:ptCount val="8"/>
                <c:pt idx="0">
                  <c:v>20</c:v>
                </c:pt>
                <c:pt idx="1">
                  <c:v>643</c:v>
                </c:pt>
                <c:pt idx="3">
                  <c:v>20</c:v>
                </c:pt>
                <c:pt idx="4">
                  <c:v>695</c:v>
                </c:pt>
                <c:pt idx="6">
                  <c:v>20</c:v>
                </c:pt>
                <c:pt idx="7">
                  <c:v>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688-4E93-96DD-C8373F493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3489792"/>
        <c:axId val="293493320"/>
      </c:barChart>
      <c:catAx>
        <c:axId val="293489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MX"/>
          </a:p>
        </c:txPr>
        <c:crossAx val="293493320"/>
        <c:crosses val="autoZero"/>
        <c:auto val="1"/>
        <c:lblAlgn val="ctr"/>
        <c:lblOffset val="100"/>
        <c:noMultiLvlLbl val="0"/>
      </c:catAx>
      <c:valAx>
        <c:axId val="2934933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934897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COMPARATIVO DE EGRESO     NIVEL PREPARATORIA</a:t>
            </a:r>
          </a:p>
        </c:rich>
      </c:tx>
      <c:layout>
        <c:manualLayout>
          <c:xMode val="edge"/>
          <c:yMode val="edge"/>
          <c:x val="0.14925394066001491"/>
          <c:y val="3.37078651685394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06578947368529"/>
          <c:y val="0.18539325842696769"/>
          <c:w val="0.85690789473684215"/>
          <c:h val="0.4943820224719103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'Egresados Preparatorias'!$D$12</c:f>
              <c:strCache>
                <c:ptCount val="1"/>
                <c:pt idx="0">
                  <c:v>2020-2021</c:v>
                </c:pt>
              </c:strCache>
            </c:strRef>
          </c:tx>
          <c:spPr>
            <a:solidFill>
              <a:srgbClr val="6698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4211502782931356E-3"/>
                  <c:y val="-1.87265917602996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B2-4F3B-82FF-26553F8D635D}"/>
                </c:ext>
              </c:extLst>
            </c:dLbl>
            <c:dLbl>
              <c:idx val="1"/>
              <c:layout>
                <c:manualLayout>
                  <c:x val="-8.7336244541484712E-3"/>
                  <c:y val="1.12359550561797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B2-4F3B-82FF-26553F8D635D}"/>
                </c:ext>
              </c:extLst>
            </c:dLbl>
            <c:dLbl>
              <c:idx val="2"/>
              <c:layout>
                <c:manualLayout>
                  <c:x val="-2.4736100127222089E-3"/>
                  <c:y val="7.49063670411985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B2-4F3B-82FF-26553F8D635D}"/>
                </c:ext>
              </c:extLst>
            </c:dLbl>
            <c:dLbl>
              <c:idx val="3"/>
              <c:layout>
                <c:manualLayout>
                  <c:x val="-7.421059267154818E-3"/>
                  <c:y val="1.4981273408239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B2-4F3B-82FF-26553F8D635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'Egresados Preparatorias'!$C$13:$C$16</c:f>
              <c:strCache>
                <c:ptCount val="4"/>
                <c:pt idx="0">
                  <c:v>AMÉRICAS</c:v>
                </c:pt>
                <c:pt idx="1">
                  <c:v>JUAN ALONSO DE TORRES</c:v>
                </c:pt>
                <c:pt idx="2">
                  <c:v>SALAMANCA</c:v>
                </c:pt>
                <c:pt idx="3">
                  <c:v>SAN FRANCISCO DEL RINCÓN</c:v>
                </c:pt>
              </c:strCache>
            </c:strRef>
          </c:cat>
          <c:val>
            <c:numRef>
              <c:f>'Egresados Preparatorias'!$D$13:$D$16</c:f>
              <c:numCache>
                <c:formatCode>General</c:formatCode>
                <c:ptCount val="4"/>
                <c:pt idx="0">
                  <c:v>398</c:v>
                </c:pt>
                <c:pt idx="1">
                  <c:v>417</c:v>
                </c:pt>
                <c:pt idx="2">
                  <c:v>110</c:v>
                </c:pt>
                <c:pt idx="3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B2-4F3B-82FF-26553F8D635D}"/>
            </c:ext>
          </c:extLst>
        </c:ser>
        <c:ser>
          <c:idx val="0"/>
          <c:order val="1"/>
          <c:tx>
            <c:strRef>
              <c:f>'Egresados Preparatorias'!$E$12</c:f>
              <c:strCache>
                <c:ptCount val="1"/>
                <c:pt idx="0">
                  <c:v>2021-2022</c:v>
                </c:pt>
              </c:strCache>
            </c:strRef>
          </c:tx>
          <c:spPr>
            <a:solidFill>
              <a:srgbClr val="001E61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2922898829786015E-7"/>
                  <c:y val="1.4981273408239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B2-4F3B-82FF-26553F8D635D}"/>
                </c:ext>
              </c:extLst>
            </c:dLbl>
            <c:dLbl>
              <c:idx val="1"/>
              <c:layout>
                <c:manualLayout>
                  <c:x val="-2.2922898829786015E-7"/>
                  <c:y val="1.87265917602995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AB2-4F3B-82FF-26553F8D635D}"/>
                </c:ext>
              </c:extLst>
            </c:dLbl>
            <c:dLbl>
              <c:idx val="2"/>
              <c:layout>
                <c:manualLayout>
                  <c:x val="-1.9478084719929489E-7"/>
                  <c:y val="-6.866337658257973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AB2-4F3B-82FF-26553F8D635D}"/>
                </c:ext>
              </c:extLst>
            </c:dLbl>
            <c:dLbl>
              <c:idx val="3"/>
              <c:layout>
                <c:manualLayout>
                  <c:x val="0"/>
                  <c:y val="1.12359550561797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AB2-4F3B-82FF-26553F8D63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'Egresados Preparatorias'!$C$13:$C$16</c:f>
              <c:strCache>
                <c:ptCount val="4"/>
                <c:pt idx="0">
                  <c:v>AMÉRICAS</c:v>
                </c:pt>
                <c:pt idx="1">
                  <c:v>JUAN ALONSO DE TORRES</c:v>
                </c:pt>
                <c:pt idx="2">
                  <c:v>SALAMANCA</c:v>
                </c:pt>
                <c:pt idx="3">
                  <c:v>SAN FRANCISCO DEL RINCÓN</c:v>
                </c:pt>
              </c:strCache>
            </c:strRef>
          </c:cat>
          <c:val>
            <c:numRef>
              <c:f>'Egresados Preparatorias'!$E$13:$E$16</c:f>
              <c:numCache>
                <c:formatCode>General</c:formatCode>
                <c:ptCount val="4"/>
                <c:pt idx="0">
                  <c:v>406</c:v>
                </c:pt>
                <c:pt idx="1">
                  <c:v>414</c:v>
                </c:pt>
                <c:pt idx="2">
                  <c:v>100</c:v>
                </c:pt>
                <c:pt idx="3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B2-4F3B-82FF-26553F8D635D}"/>
            </c:ext>
          </c:extLst>
        </c:ser>
        <c:ser>
          <c:idx val="1"/>
          <c:order val="2"/>
          <c:tx>
            <c:strRef>
              <c:f>'Egresados Preparatorias'!$F$12</c:f>
              <c:strCache>
                <c:ptCount val="1"/>
                <c:pt idx="0">
                  <c:v>2022-2023</c:v>
                </c:pt>
              </c:strCache>
            </c:strRef>
          </c:tx>
          <c:spPr>
            <a:solidFill>
              <a:srgbClr val="9B1C2A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7.4210592671549247E-3"/>
                  <c:y val="1.49809785012828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AB2-4F3B-82FF-26553F8D635D}"/>
                </c:ext>
              </c:extLst>
            </c:dLbl>
            <c:dLbl>
              <c:idx val="1"/>
              <c:layout>
                <c:manualLayout>
                  <c:x val="7.4211502782931356E-3"/>
                  <c:y val="1.87265917602996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AB2-4F3B-82FF-26553F8D635D}"/>
                </c:ext>
              </c:extLst>
            </c:dLbl>
            <c:dLbl>
              <c:idx val="2"/>
              <c:layout>
                <c:manualLayout>
                  <c:x val="2.473716759431136E-3"/>
                  <c:y val="3.74531835205992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AB2-4F3B-82FF-26553F8D635D}"/>
                </c:ext>
              </c:extLst>
            </c:dLbl>
            <c:dLbl>
              <c:idx val="3"/>
              <c:layout>
                <c:manualLayout>
                  <c:x val="7.4211502782931356E-3"/>
                  <c:y val="1.12359550561797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AB2-4F3B-82FF-26553F8D63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'Egresados Preparatorias'!$C$13:$C$16</c:f>
              <c:strCache>
                <c:ptCount val="4"/>
                <c:pt idx="0">
                  <c:v>AMÉRICAS</c:v>
                </c:pt>
                <c:pt idx="1">
                  <c:v>JUAN ALONSO DE TORRES</c:v>
                </c:pt>
                <c:pt idx="2">
                  <c:v>SALAMANCA</c:v>
                </c:pt>
                <c:pt idx="3">
                  <c:v>SAN FRANCISCO DEL RINCÓN</c:v>
                </c:pt>
              </c:strCache>
            </c:strRef>
          </c:cat>
          <c:val>
            <c:numRef>
              <c:f>'Egresados Preparatorias'!$F$13:$F$16</c:f>
              <c:numCache>
                <c:formatCode>General</c:formatCode>
                <c:ptCount val="4"/>
                <c:pt idx="0">
                  <c:v>403</c:v>
                </c:pt>
                <c:pt idx="1">
                  <c:v>372</c:v>
                </c:pt>
                <c:pt idx="2">
                  <c:v>123</c:v>
                </c:pt>
                <c:pt idx="3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AB2-4F3B-82FF-26553F8D63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93490184"/>
        <c:axId val="293490576"/>
      </c:barChart>
      <c:catAx>
        <c:axId val="293490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Campus</a:t>
                </a:r>
              </a:p>
            </c:rich>
          </c:tx>
          <c:layout>
            <c:manualLayout>
              <c:xMode val="edge"/>
              <c:yMode val="edge"/>
              <c:x val="0.41515203612648854"/>
              <c:y val="0.833333333333333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93490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3490576"/>
        <c:scaling>
          <c:orientation val="minMax"/>
          <c:max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Alumnos egresados</a:t>
                </a:r>
              </a:p>
            </c:rich>
          </c:tx>
          <c:layout>
            <c:manualLayout>
              <c:xMode val="edge"/>
              <c:yMode val="edge"/>
              <c:x val="1.1701654176344839E-2"/>
              <c:y val="0.233502020112654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93490184"/>
        <c:crosses val="autoZero"/>
        <c:crossBetween val="between"/>
        <c:majorUnit val="100"/>
      </c:valAx>
      <c:spPr>
        <a:solidFill>
          <a:srgbClr val="FFFFFF"/>
        </a:solidFill>
        <a:ln w="12700">
          <a:solidFill>
            <a:sysClr val="windowText" lastClr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287327075381955"/>
          <c:y val="0.89847385649827483"/>
          <c:w val="0.47322376187692688"/>
          <c:h val="5.187531333864165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322" r="0.75000000000000322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16</xdr:row>
      <xdr:rowOff>0</xdr:rowOff>
    </xdr:from>
    <xdr:to>
      <xdr:col>8</xdr:col>
      <xdr:colOff>647700</xdr:colOff>
      <xdr:row>37</xdr:row>
      <xdr:rowOff>28575</xdr:rowOff>
    </xdr:to>
    <xdr:graphicFrame macro="">
      <xdr:nvGraphicFramePr>
        <xdr:cNvPr id="11723" name="2 Gráfico">
          <a:extLst>
            <a:ext uri="{FF2B5EF4-FFF2-40B4-BE49-F238E27FC236}">
              <a16:creationId xmlns:a16="http://schemas.microsoft.com/office/drawing/2014/main" id="{00000000-0008-0000-0000-0000CB2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323850</xdr:colOff>
      <xdr:row>38</xdr:row>
      <xdr:rowOff>57150</xdr:rowOff>
    </xdr:from>
    <xdr:to>
      <xdr:col>8</xdr:col>
      <xdr:colOff>609600</xdr:colOff>
      <xdr:row>60</xdr:row>
      <xdr:rowOff>57150</xdr:rowOff>
    </xdr:to>
    <xdr:graphicFrame macro="">
      <xdr:nvGraphicFramePr>
        <xdr:cNvPr id="11724" name="3 Gráfico">
          <a:extLst>
            <a:ext uri="{FF2B5EF4-FFF2-40B4-BE49-F238E27FC236}">
              <a16:creationId xmlns:a16="http://schemas.microsoft.com/office/drawing/2014/main" id="{00000000-0008-0000-0000-0000CC2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352425</xdr:colOff>
      <xdr:row>76</xdr:row>
      <xdr:rowOff>47625</xdr:rowOff>
    </xdr:from>
    <xdr:to>
      <xdr:col>8</xdr:col>
      <xdr:colOff>685800</xdr:colOff>
      <xdr:row>93</xdr:row>
      <xdr:rowOff>38100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342900</xdr:colOff>
      <xdr:row>94</xdr:row>
      <xdr:rowOff>57150</xdr:rowOff>
    </xdr:from>
    <xdr:to>
      <xdr:col>8</xdr:col>
      <xdr:colOff>695325</xdr:colOff>
      <xdr:row>110</xdr:row>
      <xdr:rowOff>152400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422477</xdr:colOff>
      <xdr:row>7</xdr:row>
      <xdr:rowOff>18525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2CD504-6915-4FFA-BE9E-D6FDB83FC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7690052" cy="115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14023</xdr:colOff>
      <xdr:row>6</xdr:row>
      <xdr:rowOff>143471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CBAB43-7CD7-4F99-ABC1-0ADD3448D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690052" cy="115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251027</xdr:colOff>
      <xdr:row>6</xdr:row>
      <xdr:rowOff>123300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C4938E-68CF-456C-83D5-C2E41E8F0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690052" cy="115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17</xdr:row>
      <xdr:rowOff>133350</xdr:rowOff>
    </xdr:from>
    <xdr:to>
      <xdr:col>5</xdr:col>
      <xdr:colOff>552450</xdr:colOff>
      <xdr:row>38</xdr:row>
      <xdr:rowOff>123825</xdr:rowOff>
    </xdr:to>
    <xdr:graphicFrame macro="">
      <xdr:nvGraphicFramePr>
        <xdr:cNvPr id="3350" name="Chart 1">
          <a:extLst>
            <a:ext uri="{FF2B5EF4-FFF2-40B4-BE49-F238E27FC236}">
              <a16:creationId xmlns:a16="http://schemas.microsoft.com/office/drawing/2014/main" id="{00000000-0008-0000-0300-000016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136727</xdr:colOff>
      <xdr:row>7</xdr:row>
      <xdr:rowOff>18525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79FB983-38FD-4A9B-BDAA-2F6DB6864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690052" cy="115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J112"/>
  <sheetViews>
    <sheetView showGridLines="0" tabSelected="1" zoomScaleNormal="100" zoomScaleSheetLayoutView="100" workbookViewId="0">
      <selection activeCell="C11" sqref="C11:C12"/>
    </sheetView>
  </sheetViews>
  <sheetFormatPr baseColWidth="10" defaultColWidth="11.44140625" defaultRowHeight="13.2" x14ac:dyDescent="0.25"/>
  <cols>
    <col min="1" max="1" width="3.33203125" style="3" customWidth="1"/>
    <col min="2" max="2" width="6.109375" style="3" customWidth="1"/>
    <col min="3" max="3" width="13.109375" style="3" customWidth="1"/>
    <col min="4" max="4" width="14.33203125" style="3" customWidth="1"/>
    <col min="5" max="6" width="12.109375" style="3" customWidth="1"/>
    <col min="7" max="7" width="12.44140625" style="3" bestFit="1" customWidth="1"/>
    <col min="8" max="8" width="12.5546875" style="3" bestFit="1" customWidth="1"/>
    <col min="9" max="10" width="11.44140625" style="3"/>
    <col min="11" max="11" width="10.5546875" style="3" customWidth="1"/>
    <col min="12" max="16384" width="11.44140625" style="3"/>
  </cols>
  <sheetData>
    <row r="8" spans="1:10" ht="20.25" customHeight="1" x14ac:dyDescent="0.25">
      <c r="A8" s="248" t="s">
        <v>14</v>
      </c>
      <c r="B8" s="248"/>
      <c r="C8" s="248"/>
      <c r="D8" s="248"/>
    </row>
    <row r="9" spans="1:10" ht="15.75" customHeight="1" x14ac:dyDescent="0.25">
      <c r="A9" s="98" t="s">
        <v>100</v>
      </c>
      <c r="B9" s="1"/>
      <c r="C9" s="1"/>
      <c r="D9" s="1"/>
      <c r="E9" s="1"/>
      <c r="F9" s="1"/>
      <c r="G9" s="1"/>
      <c r="H9" s="1"/>
      <c r="I9" s="1"/>
    </row>
    <row r="10" spans="1:10" ht="8.25" customHeight="1" thickBot="1" x14ac:dyDescent="0.3">
      <c r="A10" s="1"/>
      <c r="B10" s="1"/>
      <c r="C10" s="1"/>
      <c r="D10" s="1"/>
      <c r="E10" s="1"/>
      <c r="F10" s="1"/>
      <c r="G10" s="1"/>
      <c r="H10" s="1"/>
      <c r="I10" s="1"/>
    </row>
    <row r="11" spans="1:10" ht="17.100000000000001" customHeight="1" thickBot="1" x14ac:dyDescent="0.3">
      <c r="A11" s="99"/>
      <c r="B11" s="99"/>
      <c r="C11" s="243" t="s">
        <v>99</v>
      </c>
      <c r="D11" s="236" t="s">
        <v>8</v>
      </c>
      <c r="E11" s="237"/>
      <c r="F11" s="238"/>
      <c r="G11" s="236" t="s">
        <v>9</v>
      </c>
      <c r="H11" s="237"/>
      <c r="I11" s="238"/>
      <c r="J11" s="242"/>
    </row>
    <row r="12" spans="1:10" ht="17.100000000000001" customHeight="1" thickBot="1" x14ac:dyDescent="0.3">
      <c r="A12" s="99"/>
      <c r="B12" s="99"/>
      <c r="C12" s="244"/>
      <c r="D12" s="100" t="s">
        <v>11</v>
      </c>
      <c r="E12" s="101" t="s">
        <v>12</v>
      </c>
      <c r="F12" s="102" t="s">
        <v>13</v>
      </c>
      <c r="G12" s="100" t="s">
        <v>11</v>
      </c>
      <c r="H12" s="101" t="s">
        <v>12</v>
      </c>
      <c r="I12" s="102" t="s">
        <v>13</v>
      </c>
      <c r="J12" s="242"/>
    </row>
    <row r="13" spans="1:10" ht="17.100000000000001" customHeight="1" x14ac:dyDescent="0.25">
      <c r="A13" s="99"/>
      <c r="B13" s="99"/>
      <c r="C13" s="103" t="s">
        <v>96</v>
      </c>
      <c r="D13" s="10">
        <v>32060</v>
      </c>
      <c r="E13" s="104">
        <f>2857+148</f>
        <v>3005</v>
      </c>
      <c r="F13" s="105">
        <f>D13+E13</f>
        <v>35065</v>
      </c>
      <c r="G13" s="10">
        <v>22512</v>
      </c>
      <c r="H13" s="104">
        <f>2314+47</f>
        <v>2361</v>
      </c>
      <c r="I13" s="105">
        <f>G13+H13</f>
        <v>24873</v>
      </c>
      <c r="J13" s="106"/>
    </row>
    <row r="14" spans="1:10" ht="17.100000000000001" customHeight="1" x14ac:dyDescent="0.25">
      <c r="A14" s="99"/>
      <c r="B14" s="99"/>
      <c r="C14" s="107" t="s">
        <v>97</v>
      </c>
      <c r="D14" s="10">
        <v>33400</v>
      </c>
      <c r="E14" s="104">
        <f>2952+193</f>
        <v>3145</v>
      </c>
      <c r="F14" s="105">
        <f>D14+E14</f>
        <v>36545</v>
      </c>
      <c r="G14" s="10">
        <v>24000</v>
      </c>
      <c r="H14" s="104">
        <f>2404+70</f>
        <v>2474</v>
      </c>
      <c r="I14" s="105">
        <f>G14+H14</f>
        <v>26474</v>
      </c>
      <c r="J14" s="106"/>
    </row>
    <row r="15" spans="1:10" ht="17.100000000000001" customHeight="1" thickBot="1" x14ac:dyDescent="0.3">
      <c r="A15" s="99"/>
      <c r="B15" s="99"/>
      <c r="C15" s="108" t="s">
        <v>98</v>
      </c>
      <c r="D15" s="221">
        <f>+'COMPARATIVO CAMPESTRE'!H58</f>
        <v>33798</v>
      </c>
      <c r="E15" s="222">
        <f>+'COMPARATIVO SALAMANCA'!H28+'COMPARATIVO SALAMANCA'!J39</f>
        <v>3172</v>
      </c>
      <c r="F15" s="109">
        <f>D15+E15</f>
        <v>36970</v>
      </c>
      <c r="G15" s="221">
        <f>+'COMPARATIVO CAMPESTRE'!N58</f>
        <v>24793</v>
      </c>
      <c r="H15" s="222">
        <f>+'COMPARATIVO SALAMANCA'!M28+'COMPARATIVO SALAMANCA'!R39</f>
        <v>2568</v>
      </c>
      <c r="I15" s="109">
        <f>G15+H15</f>
        <v>27361</v>
      </c>
      <c r="J15" s="106"/>
    </row>
    <row r="16" spans="1:10" ht="17.100000000000001" customHeight="1" x14ac:dyDescent="0.25">
      <c r="A16" s="99"/>
      <c r="B16" s="99"/>
      <c r="C16" s="99"/>
      <c r="D16" s="99"/>
      <c r="E16" s="99"/>
      <c r="F16" s="99"/>
      <c r="G16" s="99"/>
      <c r="H16" s="99"/>
      <c r="I16" s="99"/>
    </row>
    <row r="19" ht="12" customHeight="1" x14ac:dyDescent="0.25"/>
    <row r="63" spans="1:9" ht="15.6" x14ac:dyDescent="0.25">
      <c r="A63" s="98" t="s">
        <v>101</v>
      </c>
      <c r="B63" s="1"/>
      <c r="C63" s="1"/>
      <c r="D63" s="1"/>
      <c r="E63" s="1"/>
      <c r="F63" s="1"/>
      <c r="G63" s="1"/>
      <c r="H63" s="1"/>
      <c r="I63" s="1"/>
    </row>
    <row r="64" spans="1:9" ht="8.25" customHeight="1" thickBot="1" x14ac:dyDescent="0.3">
      <c r="A64" s="1"/>
      <c r="B64" s="1"/>
      <c r="C64" s="1"/>
      <c r="D64" s="1"/>
      <c r="E64" s="1"/>
      <c r="F64" s="1"/>
      <c r="G64" s="1"/>
      <c r="H64" s="1"/>
      <c r="I64" s="1"/>
    </row>
    <row r="65" spans="1:10" ht="16.2" thickBot="1" x14ac:dyDescent="0.3">
      <c r="A65" s="99"/>
      <c r="B65" s="99"/>
      <c r="C65" s="243" t="s">
        <v>10</v>
      </c>
      <c r="D65" s="243" t="s">
        <v>18</v>
      </c>
      <c r="E65" s="236" t="s">
        <v>8</v>
      </c>
      <c r="F65" s="237"/>
      <c r="G65" s="238"/>
      <c r="H65" s="236" t="s">
        <v>9</v>
      </c>
      <c r="I65" s="237"/>
      <c r="J65" s="238"/>
    </row>
    <row r="66" spans="1:10" ht="16.2" thickBot="1" x14ac:dyDescent="0.3">
      <c r="A66" s="99"/>
      <c r="B66" s="99"/>
      <c r="C66" s="249"/>
      <c r="D66" s="250"/>
      <c r="E66" s="100" t="s">
        <v>11</v>
      </c>
      <c r="F66" s="101" t="s">
        <v>12</v>
      </c>
      <c r="G66" s="102" t="s">
        <v>13</v>
      </c>
      <c r="H66" s="100" t="s">
        <v>11</v>
      </c>
      <c r="I66" s="101" t="s">
        <v>12</v>
      </c>
      <c r="J66" s="102" t="s">
        <v>13</v>
      </c>
    </row>
    <row r="67" spans="1:10" ht="15.6" x14ac:dyDescent="0.25">
      <c r="A67" s="99"/>
      <c r="B67" s="99"/>
      <c r="C67" s="239" t="s">
        <v>96</v>
      </c>
      <c r="D67" s="110" t="s">
        <v>19</v>
      </c>
      <c r="E67" s="111">
        <v>2414</v>
      </c>
      <c r="F67" s="112">
        <v>207</v>
      </c>
      <c r="G67" s="113">
        <f t="shared" ref="G67:G72" si="0">E67+F67</f>
        <v>2621</v>
      </c>
      <c r="H67" s="111">
        <v>447</v>
      </c>
      <c r="I67" s="112">
        <v>20</v>
      </c>
      <c r="J67" s="113">
        <f t="shared" ref="J67:J72" si="1">H67+I67</f>
        <v>467</v>
      </c>
    </row>
    <row r="68" spans="1:10" ht="15.6" x14ac:dyDescent="0.25">
      <c r="A68" s="99"/>
      <c r="B68" s="99"/>
      <c r="C68" s="240"/>
      <c r="D68" s="114" t="s">
        <v>20</v>
      </c>
      <c r="E68" s="115">
        <v>11491</v>
      </c>
      <c r="F68" s="116">
        <v>2368</v>
      </c>
      <c r="G68" s="105">
        <f t="shared" si="0"/>
        <v>13859</v>
      </c>
      <c r="H68" s="115">
        <v>2842</v>
      </c>
      <c r="I68" s="116">
        <v>643</v>
      </c>
      <c r="J68" s="105">
        <f t="shared" si="1"/>
        <v>3485</v>
      </c>
    </row>
    <row r="69" spans="1:10" ht="16.2" thickBot="1" x14ac:dyDescent="0.3">
      <c r="A69" s="99"/>
      <c r="B69" s="99"/>
      <c r="C69" s="241"/>
      <c r="D69" s="117" t="s">
        <v>21</v>
      </c>
      <c r="E69" s="118">
        <v>49</v>
      </c>
      <c r="F69" s="119"/>
      <c r="G69" s="109">
        <f t="shared" si="0"/>
        <v>49</v>
      </c>
      <c r="H69" s="118">
        <v>27</v>
      </c>
      <c r="I69" s="119"/>
      <c r="J69" s="109">
        <f t="shared" si="1"/>
        <v>27</v>
      </c>
    </row>
    <row r="70" spans="1:10" ht="15.6" x14ac:dyDescent="0.25">
      <c r="A70" s="99"/>
      <c r="B70" s="99"/>
      <c r="C70" s="239" t="s">
        <v>97</v>
      </c>
      <c r="D70" s="110" t="s">
        <v>19</v>
      </c>
      <c r="E70" s="120">
        <v>2489</v>
      </c>
      <c r="F70" s="121">
        <v>208</v>
      </c>
      <c r="G70" s="113">
        <f t="shared" si="0"/>
        <v>2697</v>
      </c>
      <c r="H70" s="120">
        <v>479</v>
      </c>
      <c r="I70" s="121">
        <v>20</v>
      </c>
      <c r="J70" s="113">
        <f t="shared" si="1"/>
        <v>499</v>
      </c>
    </row>
    <row r="71" spans="1:10" ht="15.6" x14ac:dyDescent="0.25">
      <c r="A71" s="99"/>
      <c r="B71" s="99"/>
      <c r="C71" s="240"/>
      <c r="D71" s="114" t="s">
        <v>20</v>
      </c>
      <c r="E71" s="122">
        <v>11881</v>
      </c>
      <c r="F71" s="123">
        <v>2432</v>
      </c>
      <c r="G71" s="105">
        <f t="shared" si="0"/>
        <v>14313</v>
      </c>
      <c r="H71" s="122">
        <v>3373</v>
      </c>
      <c r="I71" s="123">
        <v>695</v>
      </c>
      <c r="J71" s="105">
        <f t="shared" si="1"/>
        <v>4068</v>
      </c>
    </row>
    <row r="72" spans="1:10" ht="16.2" thickBot="1" x14ac:dyDescent="0.3">
      <c r="A72" s="99"/>
      <c r="B72" s="99"/>
      <c r="C72" s="241"/>
      <c r="D72" s="124" t="s">
        <v>21</v>
      </c>
      <c r="E72" s="125">
        <v>54</v>
      </c>
      <c r="F72" s="126"/>
      <c r="G72" s="109">
        <f t="shared" si="0"/>
        <v>54</v>
      </c>
      <c r="H72" s="125">
        <v>28</v>
      </c>
      <c r="I72" s="126"/>
      <c r="J72" s="109">
        <f t="shared" si="1"/>
        <v>28</v>
      </c>
    </row>
    <row r="73" spans="1:10" ht="15.6" x14ac:dyDescent="0.25">
      <c r="A73" s="99"/>
      <c r="B73" s="99"/>
      <c r="C73" s="245" t="s">
        <v>98</v>
      </c>
      <c r="D73" s="110" t="s">
        <v>19</v>
      </c>
      <c r="E73" s="225">
        <f>+'COMPARATIVO CAMPESTRE'!H122</f>
        <v>2551</v>
      </c>
      <c r="F73" s="121">
        <v>208</v>
      </c>
      <c r="G73" s="113">
        <f t="shared" ref="G73:G75" si="2">E73+F73</f>
        <v>2759</v>
      </c>
      <c r="H73" s="225">
        <f>+'COMPARATIVO CAMPESTRE'!N122</f>
        <v>532</v>
      </c>
      <c r="I73" s="121">
        <v>20</v>
      </c>
      <c r="J73" s="113">
        <f t="shared" ref="J73:J75" si="3">H73+I73</f>
        <v>552</v>
      </c>
    </row>
    <row r="74" spans="1:10" ht="13.8" x14ac:dyDescent="0.25">
      <c r="A74" s="228"/>
      <c r="B74" s="228"/>
      <c r="C74" s="246"/>
      <c r="D74" s="114" t="s">
        <v>20</v>
      </c>
      <c r="E74" s="226">
        <f>+'COMPARATIVO CAMPESTRE'!H198</f>
        <v>12130</v>
      </c>
      <c r="F74" s="123">
        <v>2483</v>
      </c>
      <c r="G74" s="105">
        <f t="shared" si="2"/>
        <v>14613</v>
      </c>
      <c r="H74" s="226">
        <f>+'COMPARATIVO CAMPESTRE'!N198</f>
        <v>4009</v>
      </c>
      <c r="I74" s="123">
        <v>815</v>
      </c>
      <c r="J74" s="105">
        <f>H74+I74</f>
        <v>4824</v>
      </c>
    </row>
    <row r="75" spans="1:10" ht="14.4" thickBot="1" x14ac:dyDescent="0.3">
      <c r="A75" s="228"/>
      <c r="B75" s="228"/>
      <c r="C75" s="247"/>
      <c r="D75" s="127" t="s">
        <v>21</v>
      </c>
      <c r="E75" s="125">
        <v>59</v>
      </c>
      <c r="F75" s="126"/>
      <c r="G75" s="109">
        <f t="shared" si="2"/>
        <v>59</v>
      </c>
      <c r="H75" s="125">
        <v>29</v>
      </c>
      <c r="I75" s="126"/>
      <c r="J75" s="109">
        <f t="shared" si="3"/>
        <v>29</v>
      </c>
    </row>
    <row r="76" spans="1:10" ht="13.8" x14ac:dyDescent="0.25">
      <c r="A76" s="228"/>
      <c r="B76" s="228"/>
      <c r="C76" s="228"/>
      <c r="D76" s="228"/>
    </row>
    <row r="77" spans="1:10" ht="13.8" x14ac:dyDescent="0.25">
      <c r="A77" s="228"/>
      <c r="B77" s="228"/>
      <c r="C77" s="228"/>
      <c r="D77" s="228"/>
    </row>
    <row r="78" spans="1:10" ht="13.8" x14ac:dyDescent="0.25">
      <c r="A78" s="228"/>
      <c r="B78" s="228"/>
      <c r="C78" s="228"/>
      <c r="D78" s="228"/>
    </row>
    <row r="79" spans="1:10" ht="13.8" x14ac:dyDescent="0.25">
      <c r="A79" s="228"/>
      <c r="B79" s="228"/>
      <c r="C79" s="228"/>
      <c r="D79" s="228"/>
    </row>
    <row r="80" spans="1:10" ht="13.8" x14ac:dyDescent="0.25">
      <c r="A80" s="228"/>
      <c r="B80" s="228"/>
      <c r="C80" s="228"/>
      <c r="D80" s="228"/>
    </row>
    <row r="81" spans="1:4" ht="13.8" x14ac:dyDescent="0.25">
      <c r="A81" s="228"/>
      <c r="B81" s="228"/>
      <c r="C81" s="228"/>
      <c r="D81" s="228"/>
    </row>
    <row r="82" spans="1:4" ht="13.8" x14ac:dyDescent="0.25">
      <c r="A82" s="228"/>
      <c r="B82" s="228"/>
      <c r="C82" s="228"/>
      <c r="D82" s="228"/>
    </row>
    <row r="83" spans="1:4" ht="13.8" x14ac:dyDescent="0.25">
      <c r="A83" s="228"/>
      <c r="B83" s="228"/>
      <c r="C83" s="228"/>
      <c r="D83" s="228"/>
    </row>
    <row r="84" spans="1:4" ht="13.8" x14ac:dyDescent="0.25">
      <c r="A84" s="228"/>
      <c r="B84" s="228"/>
      <c r="C84" s="228"/>
      <c r="D84" s="228"/>
    </row>
    <row r="85" spans="1:4" ht="13.8" x14ac:dyDescent="0.25">
      <c r="A85" s="228"/>
      <c r="B85" s="228"/>
      <c r="C85" s="228"/>
      <c r="D85" s="228"/>
    </row>
    <row r="86" spans="1:4" ht="13.8" x14ac:dyDescent="0.25">
      <c r="A86" s="228"/>
      <c r="B86" s="228"/>
      <c r="C86" s="228"/>
      <c r="D86" s="228"/>
    </row>
    <row r="87" spans="1:4" ht="13.8" x14ac:dyDescent="0.25">
      <c r="A87" s="228"/>
      <c r="B87" s="228"/>
      <c r="C87" s="228"/>
      <c r="D87" s="228"/>
    </row>
    <row r="88" spans="1:4" ht="13.8" x14ac:dyDescent="0.25">
      <c r="A88" s="228"/>
      <c r="B88" s="228"/>
      <c r="C88" s="228"/>
      <c r="D88" s="228"/>
    </row>
    <row r="89" spans="1:4" ht="13.8" x14ac:dyDescent="0.25">
      <c r="A89" s="228"/>
      <c r="B89" s="228"/>
      <c r="C89" s="228"/>
      <c r="D89" s="228"/>
    </row>
    <row r="90" spans="1:4" ht="13.8" x14ac:dyDescent="0.25">
      <c r="A90" s="228"/>
      <c r="B90" s="228"/>
      <c r="C90" s="228"/>
      <c r="D90" s="228"/>
    </row>
    <row r="91" spans="1:4" ht="13.8" x14ac:dyDescent="0.25">
      <c r="A91" s="228"/>
      <c r="B91" s="228"/>
      <c r="C91" s="228"/>
      <c r="D91" s="228"/>
    </row>
    <row r="92" spans="1:4" ht="13.8" x14ac:dyDescent="0.25">
      <c r="A92" s="228"/>
      <c r="B92" s="228"/>
      <c r="C92" s="228"/>
      <c r="D92" s="228"/>
    </row>
    <row r="93" spans="1:4" ht="13.8" x14ac:dyDescent="0.25">
      <c r="A93" s="228"/>
      <c r="B93" s="228"/>
      <c r="C93" s="228"/>
      <c r="D93" s="228"/>
    </row>
    <row r="94" spans="1:4" ht="13.8" x14ac:dyDescent="0.25">
      <c r="A94" s="228"/>
      <c r="B94" s="228"/>
      <c r="C94" s="228"/>
      <c r="D94" s="228"/>
    </row>
    <row r="95" spans="1:4" ht="13.8" x14ac:dyDescent="0.25">
      <c r="A95" s="228"/>
      <c r="B95" s="228"/>
      <c r="C95" s="228"/>
      <c r="D95" s="228"/>
    </row>
    <row r="96" spans="1:4" ht="13.8" x14ac:dyDescent="0.25">
      <c r="A96" s="228"/>
      <c r="B96" s="228"/>
      <c r="C96" s="228"/>
      <c r="D96" s="228"/>
    </row>
    <row r="97" spans="1:4" ht="13.8" x14ac:dyDescent="0.25">
      <c r="A97" s="228"/>
      <c r="B97" s="228"/>
      <c r="C97" s="228"/>
      <c r="D97" s="228"/>
    </row>
    <row r="98" spans="1:4" ht="13.8" x14ac:dyDescent="0.25">
      <c r="A98" s="228"/>
      <c r="B98" s="228"/>
      <c r="C98" s="228"/>
      <c r="D98" s="228"/>
    </row>
    <row r="99" spans="1:4" ht="13.8" x14ac:dyDescent="0.25">
      <c r="A99" s="228"/>
      <c r="B99" s="228"/>
      <c r="C99" s="228"/>
      <c r="D99" s="228"/>
    </row>
    <row r="100" spans="1:4" ht="13.8" x14ac:dyDescent="0.25">
      <c r="A100" s="228"/>
      <c r="B100" s="228"/>
      <c r="C100" s="228"/>
      <c r="D100" s="228"/>
    </row>
    <row r="101" spans="1:4" ht="13.8" x14ac:dyDescent="0.25">
      <c r="A101" s="228"/>
      <c r="B101" s="228"/>
      <c r="C101" s="228"/>
      <c r="D101" s="228"/>
    </row>
    <row r="102" spans="1:4" ht="13.8" x14ac:dyDescent="0.25">
      <c r="A102" s="228"/>
      <c r="B102" s="228"/>
      <c r="C102" s="228"/>
      <c r="D102" s="228"/>
    </row>
    <row r="103" spans="1:4" ht="13.8" x14ac:dyDescent="0.25">
      <c r="A103" s="228"/>
      <c r="B103" s="228"/>
      <c r="C103" s="228"/>
      <c r="D103" s="228"/>
    </row>
    <row r="104" spans="1:4" ht="13.8" x14ac:dyDescent="0.25">
      <c r="A104" s="228"/>
      <c r="B104" s="228"/>
      <c r="C104" s="228"/>
      <c r="D104" s="228"/>
    </row>
    <row r="105" spans="1:4" ht="13.8" x14ac:dyDescent="0.25">
      <c r="A105" s="228"/>
      <c r="B105" s="228"/>
      <c r="C105" s="228"/>
      <c r="D105" s="228"/>
    </row>
    <row r="106" spans="1:4" ht="13.8" x14ac:dyDescent="0.25">
      <c r="A106" s="228"/>
      <c r="B106" s="228"/>
      <c r="C106" s="228"/>
      <c r="D106" s="228"/>
    </row>
    <row r="107" spans="1:4" ht="13.8" x14ac:dyDescent="0.25">
      <c r="A107" s="228"/>
      <c r="B107" s="228"/>
      <c r="C107" s="228"/>
      <c r="D107" s="228"/>
    </row>
    <row r="108" spans="1:4" ht="13.8" x14ac:dyDescent="0.25">
      <c r="A108" s="228"/>
      <c r="B108" s="228"/>
      <c r="C108" s="228"/>
      <c r="D108" s="228"/>
    </row>
    <row r="109" spans="1:4" ht="13.8" x14ac:dyDescent="0.25">
      <c r="A109" s="228"/>
      <c r="B109" s="228"/>
      <c r="C109" s="228"/>
      <c r="D109" s="228"/>
    </row>
    <row r="110" spans="1:4" ht="13.8" x14ac:dyDescent="0.25">
      <c r="A110" s="228"/>
      <c r="B110" s="228"/>
      <c r="C110" s="228"/>
      <c r="D110" s="228"/>
    </row>
    <row r="111" spans="1:4" ht="13.8" x14ac:dyDescent="0.25">
      <c r="A111" s="228"/>
      <c r="B111" s="228"/>
      <c r="C111" s="228"/>
      <c r="D111" s="228"/>
    </row>
    <row r="112" spans="1:4" ht="13.8" x14ac:dyDescent="0.25">
      <c r="A112" s="228"/>
      <c r="B112" s="228"/>
      <c r="C112" s="228"/>
      <c r="D112" s="228"/>
    </row>
  </sheetData>
  <sheetProtection algorithmName="SHA-512" hashValue="HJ+2y89tFkhZJFXHKRoV7SH/NYsi7eLRduW5kMq6FhMHaADTebHB8d573OFaqTBXdeZyz7/dywaDXQjFIuQVcQ==" saltValue="RgixinYyDOoRGxpHBxKPOw==" spinCount="100000" sheet="1" objects="1" scenarios="1"/>
  <mergeCells count="12">
    <mergeCell ref="C73:C75"/>
    <mergeCell ref="C67:C69"/>
    <mergeCell ref="A8:D8"/>
    <mergeCell ref="C65:C66"/>
    <mergeCell ref="D65:D66"/>
    <mergeCell ref="E65:G65"/>
    <mergeCell ref="C70:C72"/>
    <mergeCell ref="D11:F11"/>
    <mergeCell ref="G11:I11"/>
    <mergeCell ref="H65:J65"/>
    <mergeCell ref="J11:J12"/>
    <mergeCell ref="C11:C12"/>
  </mergeCells>
  <printOptions horizontalCentered="1" verticalCentered="1"/>
  <pageMargins left="0.27559055118110237" right="0.27559055118110237" top="0.51181102362204722" bottom="0.74803149606299213" header="0.31496062992125984" footer="0.31496062992125984"/>
  <pageSetup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Z198"/>
  <sheetViews>
    <sheetView showGridLines="0" zoomScale="85" zoomScaleNormal="85" zoomScaleSheetLayoutView="100" workbookViewId="0">
      <selection activeCell="B11" sqref="B11:B12"/>
    </sheetView>
  </sheetViews>
  <sheetFormatPr baseColWidth="10" defaultColWidth="11.44140625" defaultRowHeight="13.2" x14ac:dyDescent="0.25"/>
  <cols>
    <col min="1" max="1" width="3.5546875" style="16" customWidth="1"/>
    <col min="2" max="2" width="53.88671875" style="17" customWidth="1"/>
    <col min="3" max="14" width="7.33203125" style="17" customWidth="1"/>
    <col min="15" max="20" width="7.33203125" style="59" customWidth="1"/>
    <col min="21" max="16384" width="11.44140625" style="3"/>
  </cols>
  <sheetData>
    <row r="8" spans="1:20" ht="15.75" customHeight="1" x14ac:dyDescent="0.3">
      <c r="A8" s="265" t="s">
        <v>16</v>
      </c>
      <c r="B8" s="265"/>
      <c r="C8" s="58"/>
      <c r="D8" s="58"/>
      <c r="E8" s="58"/>
      <c r="F8" s="58"/>
      <c r="G8" s="58"/>
      <c r="H8" s="58"/>
      <c r="I8" s="59"/>
      <c r="J8" s="59"/>
      <c r="K8" s="59"/>
      <c r="L8" s="59"/>
      <c r="M8" s="59"/>
      <c r="N8" s="59"/>
    </row>
    <row r="9" spans="1:20" ht="15.75" customHeight="1" x14ac:dyDescent="0.3">
      <c r="A9" s="4" t="s">
        <v>102</v>
      </c>
      <c r="B9" s="1"/>
      <c r="C9" s="60"/>
      <c r="D9" s="60"/>
      <c r="E9" s="60"/>
      <c r="F9" s="60"/>
      <c r="G9" s="60"/>
      <c r="H9" s="60"/>
      <c r="I9" s="59"/>
      <c r="J9" s="59"/>
      <c r="K9" s="59"/>
      <c r="L9" s="59"/>
      <c r="M9" s="59"/>
      <c r="N9" s="227"/>
    </row>
    <row r="10" spans="1:20" ht="9" customHeight="1" thickBot="1" x14ac:dyDescent="0.3"/>
    <row r="11" spans="1:20" ht="13.8" thickBot="1" x14ac:dyDescent="0.3">
      <c r="B11" s="261" t="s">
        <v>22</v>
      </c>
      <c r="C11" s="254" t="s">
        <v>225</v>
      </c>
      <c r="D11" s="255"/>
      <c r="E11" s="255"/>
      <c r="F11" s="255"/>
      <c r="G11" s="255"/>
      <c r="H11" s="256"/>
      <c r="I11" s="254" t="s">
        <v>226</v>
      </c>
      <c r="J11" s="255"/>
      <c r="K11" s="255"/>
      <c r="L11" s="255"/>
      <c r="M11" s="255"/>
      <c r="N11" s="256"/>
      <c r="O11" s="254" t="s">
        <v>7</v>
      </c>
      <c r="P11" s="255"/>
      <c r="Q11" s="255"/>
      <c r="R11" s="255"/>
      <c r="S11" s="255"/>
      <c r="T11" s="256"/>
    </row>
    <row r="12" spans="1:20" s="23" customFormat="1" ht="13.8" thickBot="1" x14ac:dyDescent="0.3">
      <c r="A12" s="20"/>
      <c r="B12" s="262"/>
      <c r="C12" s="134" t="s">
        <v>26</v>
      </c>
      <c r="D12" s="61" t="s">
        <v>56</v>
      </c>
      <c r="E12" s="62" t="s">
        <v>57</v>
      </c>
      <c r="F12" s="140" t="s">
        <v>104</v>
      </c>
      <c r="G12" s="140" t="s">
        <v>105</v>
      </c>
      <c r="H12" s="141" t="s">
        <v>227</v>
      </c>
      <c r="I12" s="62" t="s">
        <v>26</v>
      </c>
      <c r="J12" s="61" t="s">
        <v>56</v>
      </c>
      <c r="K12" s="62" t="s">
        <v>57</v>
      </c>
      <c r="L12" s="153" t="s">
        <v>104</v>
      </c>
      <c r="M12" s="140" t="s">
        <v>105</v>
      </c>
      <c r="N12" s="141" t="s">
        <v>227</v>
      </c>
      <c r="O12" s="155" t="s">
        <v>26</v>
      </c>
      <c r="P12" s="156" t="s">
        <v>56</v>
      </c>
      <c r="Q12" s="157" t="s">
        <v>57</v>
      </c>
      <c r="R12" s="156" t="s">
        <v>104</v>
      </c>
      <c r="S12" s="156" t="s">
        <v>105</v>
      </c>
      <c r="T12" s="141" t="s">
        <v>227</v>
      </c>
    </row>
    <row r="13" spans="1:20" x14ac:dyDescent="0.25">
      <c r="B13" s="63" t="s">
        <v>60</v>
      </c>
      <c r="C13" s="64">
        <v>109</v>
      </c>
      <c r="D13" s="65">
        <v>109</v>
      </c>
      <c r="E13" s="129">
        <v>109</v>
      </c>
      <c r="F13" s="26">
        <v>109</v>
      </c>
      <c r="G13" s="26">
        <v>110</v>
      </c>
      <c r="H13" s="69">
        <v>110</v>
      </c>
      <c r="I13" s="65">
        <v>76</v>
      </c>
      <c r="J13" s="65">
        <v>76</v>
      </c>
      <c r="K13" s="65">
        <v>76</v>
      </c>
      <c r="L13" s="66">
        <v>78</v>
      </c>
      <c r="M13" s="66">
        <v>78</v>
      </c>
      <c r="N13" s="128">
        <v>78</v>
      </c>
      <c r="O13" s="158">
        <f t="shared" ref="O13:T13" si="0">IFERROR(I13/C13,"")</f>
        <v>0.69724770642201839</v>
      </c>
      <c r="P13" s="71">
        <f t="shared" si="0"/>
        <v>0.69724770642201839</v>
      </c>
      <c r="Q13" s="71">
        <f t="shared" si="0"/>
        <v>0.69724770642201839</v>
      </c>
      <c r="R13" s="71">
        <f t="shared" si="0"/>
        <v>0.7155963302752294</v>
      </c>
      <c r="S13" s="71">
        <f t="shared" si="0"/>
        <v>0.70909090909090911</v>
      </c>
      <c r="T13" s="72">
        <f t="shared" si="0"/>
        <v>0.70909090909090911</v>
      </c>
    </row>
    <row r="14" spans="1:20" x14ac:dyDescent="0.25">
      <c r="B14" s="63" t="s">
        <v>61</v>
      </c>
      <c r="C14" s="25">
        <v>99</v>
      </c>
      <c r="D14" s="26">
        <v>99</v>
      </c>
      <c r="E14" s="130">
        <v>99</v>
      </c>
      <c r="F14" s="26">
        <v>99</v>
      </c>
      <c r="G14" s="26">
        <v>99</v>
      </c>
      <c r="H14" s="69">
        <v>99</v>
      </c>
      <c r="I14" s="26">
        <v>78</v>
      </c>
      <c r="J14" s="26">
        <v>78</v>
      </c>
      <c r="K14" s="65">
        <v>79</v>
      </c>
      <c r="L14" s="66">
        <v>79</v>
      </c>
      <c r="M14" s="66">
        <v>79</v>
      </c>
      <c r="N14" s="128">
        <v>79</v>
      </c>
      <c r="O14" s="158">
        <f t="shared" ref="O14:O24" si="1">IFERROR(I14/C14,"")</f>
        <v>0.78787878787878785</v>
      </c>
      <c r="P14" s="71">
        <f t="shared" ref="P14:P24" si="2">IFERROR(J14/D14,"")</f>
        <v>0.78787878787878785</v>
      </c>
      <c r="Q14" s="71">
        <f t="shared" ref="Q14:Q24" si="3">IFERROR(K14/E14,"")</f>
        <v>0.79797979797979801</v>
      </c>
      <c r="R14" s="71">
        <f t="shared" ref="R14:R58" si="4">IFERROR(L14/F14,"")</f>
        <v>0.79797979797979801</v>
      </c>
      <c r="S14" s="71">
        <f t="shared" ref="S14:S58" si="5">IFERROR(M14/G14,"")</f>
        <v>0.79797979797979801</v>
      </c>
      <c r="T14" s="72">
        <f t="shared" ref="T14:T58" si="6">IFERROR(N14/H14,"")</f>
        <v>0.79797979797979801</v>
      </c>
    </row>
    <row r="15" spans="1:20" x14ac:dyDescent="0.25">
      <c r="B15" s="63" t="s">
        <v>28</v>
      </c>
      <c r="C15" s="25">
        <v>367</v>
      </c>
      <c r="D15" s="26">
        <v>405</v>
      </c>
      <c r="E15" s="130">
        <v>415</v>
      </c>
      <c r="F15" s="26">
        <v>464</v>
      </c>
      <c r="G15" s="26">
        <v>468</v>
      </c>
      <c r="H15" s="69">
        <v>468</v>
      </c>
      <c r="I15" s="26">
        <v>227</v>
      </c>
      <c r="J15" s="26">
        <v>238</v>
      </c>
      <c r="K15" s="65">
        <v>265</v>
      </c>
      <c r="L15" s="66">
        <v>272</v>
      </c>
      <c r="M15" s="66">
        <v>292</v>
      </c>
      <c r="N15" s="128">
        <v>293</v>
      </c>
      <c r="O15" s="158">
        <f t="shared" si="1"/>
        <v>0.61852861035422346</v>
      </c>
      <c r="P15" s="71">
        <f t="shared" si="2"/>
        <v>0.58765432098765435</v>
      </c>
      <c r="Q15" s="71">
        <f t="shared" si="3"/>
        <v>0.63855421686746983</v>
      </c>
      <c r="R15" s="71">
        <f t="shared" si="4"/>
        <v>0.58620689655172409</v>
      </c>
      <c r="S15" s="71">
        <f t="shared" si="5"/>
        <v>0.62393162393162394</v>
      </c>
      <c r="T15" s="72">
        <f t="shared" si="6"/>
        <v>0.62606837606837606</v>
      </c>
    </row>
    <row r="16" spans="1:20" x14ac:dyDescent="0.25">
      <c r="B16" s="63" t="s">
        <v>62</v>
      </c>
      <c r="C16" s="25">
        <v>1346</v>
      </c>
      <c r="D16" s="26">
        <v>1413</v>
      </c>
      <c r="E16" s="130">
        <v>1429</v>
      </c>
      <c r="F16" s="26">
        <v>1491</v>
      </c>
      <c r="G16" s="26">
        <v>1515</v>
      </c>
      <c r="H16" s="69">
        <v>1518</v>
      </c>
      <c r="I16" s="26">
        <v>882</v>
      </c>
      <c r="J16" s="26">
        <v>908</v>
      </c>
      <c r="K16" s="65">
        <v>938</v>
      </c>
      <c r="L16" s="66">
        <v>952</v>
      </c>
      <c r="M16" s="66">
        <v>992</v>
      </c>
      <c r="N16" s="128">
        <v>1001</v>
      </c>
      <c r="O16" s="158">
        <f t="shared" si="1"/>
        <v>0.65527488855869243</v>
      </c>
      <c r="P16" s="71">
        <f t="shared" si="2"/>
        <v>0.64260438782731777</v>
      </c>
      <c r="Q16" s="71">
        <f t="shared" si="3"/>
        <v>0.65640307907627715</v>
      </c>
      <c r="R16" s="71">
        <f t="shared" si="4"/>
        <v>0.63849765258215962</v>
      </c>
      <c r="S16" s="71">
        <f t="shared" si="5"/>
        <v>0.65478547854785474</v>
      </c>
      <c r="T16" s="72">
        <f t="shared" si="6"/>
        <v>0.65942028985507251</v>
      </c>
    </row>
    <row r="17" spans="2:20" x14ac:dyDescent="0.25">
      <c r="B17" s="63" t="s">
        <v>29</v>
      </c>
      <c r="C17" s="25">
        <v>2646</v>
      </c>
      <c r="D17" s="26">
        <v>2713</v>
      </c>
      <c r="E17" s="130">
        <v>2713</v>
      </c>
      <c r="F17" s="26">
        <v>2768</v>
      </c>
      <c r="G17" s="26">
        <v>2773</v>
      </c>
      <c r="H17" s="69">
        <v>2774</v>
      </c>
      <c r="I17" s="26">
        <v>1788</v>
      </c>
      <c r="J17" s="26">
        <v>1814</v>
      </c>
      <c r="K17" s="65">
        <v>1855</v>
      </c>
      <c r="L17" s="66">
        <v>1875</v>
      </c>
      <c r="M17" s="66">
        <v>1924</v>
      </c>
      <c r="N17" s="128">
        <v>1924</v>
      </c>
      <c r="O17" s="158">
        <f t="shared" si="1"/>
        <v>0.67573696145124718</v>
      </c>
      <c r="P17" s="71">
        <f t="shared" si="2"/>
        <v>0.66863251013638036</v>
      </c>
      <c r="Q17" s="71">
        <f t="shared" si="3"/>
        <v>0.68374493180980467</v>
      </c>
      <c r="R17" s="71">
        <f t="shared" si="4"/>
        <v>0.67738439306358378</v>
      </c>
      <c r="S17" s="71">
        <f t="shared" si="5"/>
        <v>0.69383339343671113</v>
      </c>
      <c r="T17" s="72">
        <f t="shared" si="6"/>
        <v>0.69358327325162217</v>
      </c>
    </row>
    <row r="18" spans="2:20" x14ac:dyDescent="0.25">
      <c r="B18" s="63" t="s">
        <v>63</v>
      </c>
      <c r="C18" s="25">
        <v>1485</v>
      </c>
      <c r="D18" s="26">
        <v>1485</v>
      </c>
      <c r="E18" s="130">
        <v>1485</v>
      </c>
      <c r="F18" s="26">
        <v>1486</v>
      </c>
      <c r="G18" s="26">
        <v>1486</v>
      </c>
      <c r="H18" s="69">
        <v>1486</v>
      </c>
      <c r="I18" s="26">
        <v>1092</v>
      </c>
      <c r="J18" s="26">
        <v>1096</v>
      </c>
      <c r="K18" s="65">
        <v>1105</v>
      </c>
      <c r="L18" s="66">
        <v>1200</v>
      </c>
      <c r="M18" s="66">
        <v>1203</v>
      </c>
      <c r="N18" s="128">
        <v>1207</v>
      </c>
      <c r="O18" s="158">
        <f t="shared" si="1"/>
        <v>0.73535353535353531</v>
      </c>
      <c r="P18" s="71">
        <f t="shared" si="2"/>
        <v>0.73804713804713806</v>
      </c>
      <c r="Q18" s="71">
        <f t="shared" si="3"/>
        <v>0.74410774410774416</v>
      </c>
      <c r="R18" s="71">
        <f t="shared" si="4"/>
        <v>0.80753701211305517</v>
      </c>
      <c r="S18" s="71">
        <f t="shared" si="5"/>
        <v>0.80955585464333779</v>
      </c>
      <c r="T18" s="72">
        <f t="shared" si="6"/>
        <v>0.81224764468371469</v>
      </c>
    </row>
    <row r="19" spans="2:20" x14ac:dyDescent="0.25">
      <c r="B19" s="63" t="s">
        <v>30</v>
      </c>
      <c r="C19" s="25">
        <v>133</v>
      </c>
      <c r="D19" s="26">
        <v>195</v>
      </c>
      <c r="E19" s="130">
        <v>197</v>
      </c>
      <c r="F19" s="26">
        <v>257</v>
      </c>
      <c r="G19" s="26">
        <v>265</v>
      </c>
      <c r="H19" s="69">
        <v>265</v>
      </c>
      <c r="I19" s="26">
        <v>49</v>
      </c>
      <c r="J19" s="26">
        <v>56</v>
      </c>
      <c r="K19" s="65">
        <v>69</v>
      </c>
      <c r="L19" s="66">
        <v>111</v>
      </c>
      <c r="M19" s="66">
        <v>133</v>
      </c>
      <c r="N19" s="128">
        <v>142</v>
      </c>
      <c r="O19" s="158">
        <f t="shared" si="1"/>
        <v>0.36842105263157893</v>
      </c>
      <c r="P19" s="71">
        <f t="shared" si="2"/>
        <v>0.28717948717948716</v>
      </c>
      <c r="Q19" s="71">
        <f t="shared" si="3"/>
        <v>0.35025380710659898</v>
      </c>
      <c r="R19" s="71">
        <f t="shared" si="4"/>
        <v>0.43190661478599224</v>
      </c>
      <c r="S19" s="71">
        <f t="shared" si="5"/>
        <v>0.50188679245283019</v>
      </c>
      <c r="T19" s="72">
        <f t="shared" si="6"/>
        <v>0.53584905660377358</v>
      </c>
    </row>
    <row r="20" spans="2:20" x14ac:dyDescent="0.25">
      <c r="B20" s="63" t="s">
        <v>64</v>
      </c>
      <c r="C20" s="25">
        <v>3550</v>
      </c>
      <c r="D20" s="26">
        <v>3578</v>
      </c>
      <c r="E20" s="130">
        <v>3650</v>
      </c>
      <c r="F20" s="26">
        <v>3673</v>
      </c>
      <c r="G20" s="26">
        <v>3753</v>
      </c>
      <c r="H20" s="69">
        <v>3756</v>
      </c>
      <c r="I20" s="26">
        <v>2729</v>
      </c>
      <c r="J20" s="26">
        <v>2781</v>
      </c>
      <c r="K20" s="65">
        <v>2851</v>
      </c>
      <c r="L20" s="66">
        <v>2971</v>
      </c>
      <c r="M20" s="66">
        <v>3018</v>
      </c>
      <c r="N20" s="128">
        <v>3029</v>
      </c>
      <c r="O20" s="158">
        <f t="shared" si="1"/>
        <v>0.76873239436619722</v>
      </c>
      <c r="P20" s="71">
        <f t="shared" si="2"/>
        <v>0.77724986025712683</v>
      </c>
      <c r="Q20" s="71">
        <f t="shared" si="3"/>
        <v>0.78109589041095895</v>
      </c>
      <c r="R20" s="71">
        <f t="shared" si="4"/>
        <v>0.80887557854614756</v>
      </c>
      <c r="S20" s="71">
        <f t="shared" si="5"/>
        <v>0.80415667466027174</v>
      </c>
      <c r="T20" s="72">
        <f t="shared" si="6"/>
        <v>0.80644302449414274</v>
      </c>
    </row>
    <row r="21" spans="2:20" x14ac:dyDescent="0.25">
      <c r="B21" s="63" t="s">
        <v>31</v>
      </c>
      <c r="C21" s="25">
        <v>289</v>
      </c>
      <c r="D21" s="26">
        <v>289</v>
      </c>
      <c r="E21" s="130">
        <v>312</v>
      </c>
      <c r="F21" s="26">
        <v>312</v>
      </c>
      <c r="G21" s="26">
        <v>322</v>
      </c>
      <c r="H21" s="69">
        <v>322</v>
      </c>
      <c r="I21" s="26">
        <v>215</v>
      </c>
      <c r="J21" s="26">
        <v>216</v>
      </c>
      <c r="K21" s="65">
        <v>227</v>
      </c>
      <c r="L21" s="66">
        <v>242</v>
      </c>
      <c r="M21" s="66">
        <v>245</v>
      </c>
      <c r="N21" s="128">
        <v>245</v>
      </c>
      <c r="O21" s="158">
        <f t="shared" si="1"/>
        <v>0.74394463667820065</v>
      </c>
      <c r="P21" s="71">
        <f t="shared" si="2"/>
        <v>0.74740484429065746</v>
      </c>
      <c r="Q21" s="71">
        <f t="shared" si="3"/>
        <v>0.72756410256410253</v>
      </c>
      <c r="R21" s="71">
        <f t="shared" si="4"/>
        <v>0.77564102564102566</v>
      </c>
      <c r="S21" s="71">
        <f t="shared" si="5"/>
        <v>0.76086956521739135</v>
      </c>
      <c r="T21" s="72">
        <f t="shared" si="6"/>
        <v>0.76086956521739135</v>
      </c>
    </row>
    <row r="22" spans="2:20" x14ac:dyDescent="0.25">
      <c r="B22" s="63" t="s">
        <v>32</v>
      </c>
      <c r="C22" s="25">
        <v>1140</v>
      </c>
      <c r="D22" s="26">
        <v>1140</v>
      </c>
      <c r="E22" s="130">
        <v>1140</v>
      </c>
      <c r="F22" s="26">
        <v>1140</v>
      </c>
      <c r="G22" s="26">
        <v>1140</v>
      </c>
      <c r="H22" s="69">
        <v>1140</v>
      </c>
      <c r="I22" s="26">
        <v>839</v>
      </c>
      <c r="J22" s="26">
        <v>839</v>
      </c>
      <c r="K22" s="65">
        <v>839</v>
      </c>
      <c r="L22" s="66">
        <v>840</v>
      </c>
      <c r="M22" s="66">
        <v>840</v>
      </c>
      <c r="N22" s="128">
        <v>841</v>
      </c>
      <c r="O22" s="158">
        <f t="shared" si="1"/>
        <v>0.73596491228070171</v>
      </c>
      <c r="P22" s="71">
        <f t="shared" si="2"/>
        <v>0.73596491228070171</v>
      </c>
      <c r="Q22" s="71">
        <f t="shared" si="3"/>
        <v>0.73596491228070171</v>
      </c>
      <c r="R22" s="71">
        <f t="shared" si="4"/>
        <v>0.73684210526315785</v>
      </c>
      <c r="S22" s="71">
        <f t="shared" si="5"/>
        <v>0.73684210526315785</v>
      </c>
      <c r="T22" s="72">
        <f t="shared" si="6"/>
        <v>0.737719298245614</v>
      </c>
    </row>
    <row r="23" spans="2:20" x14ac:dyDescent="0.25">
      <c r="B23" s="63" t="s">
        <v>33</v>
      </c>
      <c r="C23" s="25">
        <v>971</v>
      </c>
      <c r="D23" s="26">
        <v>972</v>
      </c>
      <c r="E23" s="130">
        <v>973</v>
      </c>
      <c r="F23" s="26">
        <v>973</v>
      </c>
      <c r="G23" s="26">
        <v>973</v>
      </c>
      <c r="H23" s="69">
        <v>973</v>
      </c>
      <c r="I23" s="26">
        <v>760</v>
      </c>
      <c r="J23" s="26">
        <v>773</v>
      </c>
      <c r="K23" s="65">
        <v>778</v>
      </c>
      <c r="L23" s="66">
        <v>789</v>
      </c>
      <c r="M23" s="66">
        <v>797</v>
      </c>
      <c r="N23" s="128">
        <v>797</v>
      </c>
      <c r="O23" s="158">
        <f t="shared" si="1"/>
        <v>0.78269824922760045</v>
      </c>
      <c r="P23" s="71">
        <f t="shared" si="2"/>
        <v>0.79526748971193417</v>
      </c>
      <c r="Q23" s="71">
        <f t="shared" si="3"/>
        <v>0.79958890030832475</v>
      </c>
      <c r="R23" s="71">
        <f t="shared" si="4"/>
        <v>0.81089414182939368</v>
      </c>
      <c r="S23" s="71">
        <f t="shared" si="5"/>
        <v>0.8191161356628982</v>
      </c>
      <c r="T23" s="72">
        <f t="shared" si="6"/>
        <v>0.8191161356628982</v>
      </c>
    </row>
    <row r="24" spans="2:20" x14ac:dyDescent="0.25">
      <c r="B24" s="63" t="s">
        <v>34</v>
      </c>
      <c r="C24" s="25">
        <v>227</v>
      </c>
      <c r="D24" s="26">
        <v>273</v>
      </c>
      <c r="E24" s="130">
        <v>279</v>
      </c>
      <c r="F24" s="26">
        <v>321</v>
      </c>
      <c r="G24" s="26">
        <v>321</v>
      </c>
      <c r="H24" s="69">
        <v>321</v>
      </c>
      <c r="I24" s="26">
        <v>95</v>
      </c>
      <c r="J24" s="26">
        <v>106</v>
      </c>
      <c r="K24" s="65">
        <v>119</v>
      </c>
      <c r="L24" s="66">
        <v>140</v>
      </c>
      <c r="M24" s="66">
        <v>148</v>
      </c>
      <c r="N24" s="128">
        <v>161</v>
      </c>
      <c r="O24" s="158">
        <f t="shared" si="1"/>
        <v>0.41850220264317178</v>
      </c>
      <c r="P24" s="71">
        <f t="shared" si="2"/>
        <v>0.38827838827838829</v>
      </c>
      <c r="Q24" s="71">
        <f t="shared" si="3"/>
        <v>0.4265232974910394</v>
      </c>
      <c r="R24" s="71">
        <f t="shared" si="4"/>
        <v>0.43613707165109034</v>
      </c>
      <c r="S24" s="71">
        <f t="shared" si="5"/>
        <v>0.46105919003115264</v>
      </c>
      <c r="T24" s="72">
        <f t="shared" si="6"/>
        <v>0.50155763239875384</v>
      </c>
    </row>
    <row r="25" spans="2:20" x14ac:dyDescent="0.25">
      <c r="B25" s="63" t="s">
        <v>65</v>
      </c>
      <c r="C25" s="31"/>
      <c r="D25" s="26">
        <v>26</v>
      </c>
      <c r="E25" s="130">
        <v>27</v>
      </c>
      <c r="F25" s="26">
        <v>76</v>
      </c>
      <c r="G25" s="26">
        <v>77</v>
      </c>
      <c r="H25" s="69">
        <v>77</v>
      </c>
      <c r="I25" s="32"/>
      <c r="J25" s="26">
        <v>0</v>
      </c>
      <c r="K25" s="65">
        <v>4</v>
      </c>
      <c r="L25" s="66">
        <v>6</v>
      </c>
      <c r="M25" s="66">
        <v>19</v>
      </c>
      <c r="N25" s="128">
        <v>19</v>
      </c>
      <c r="O25" s="33"/>
      <c r="P25" s="71">
        <f t="shared" ref="P25:P58" si="7">IFERROR(J25/D25,"")</f>
        <v>0</v>
      </c>
      <c r="Q25" s="71">
        <f t="shared" ref="Q25:Q58" si="8">IFERROR(K25/E25,"")</f>
        <v>0.14814814814814814</v>
      </c>
      <c r="R25" s="71">
        <f t="shared" si="4"/>
        <v>7.8947368421052627E-2</v>
      </c>
      <c r="S25" s="71">
        <f t="shared" si="5"/>
        <v>0.24675324675324675</v>
      </c>
      <c r="T25" s="72">
        <f t="shared" si="6"/>
        <v>0.24675324675324675</v>
      </c>
    </row>
    <row r="26" spans="2:20" x14ac:dyDescent="0.25">
      <c r="B26" s="63" t="s">
        <v>66</v>
      </c>
      <c r="C26" s="25">
        <v>607</v>
      </c>
      <c r="D26" s="26">
        <v>641</v>
      </c>
      <c r="E26" s="130">
        <v>641</v>
      </c>
      <c r="F26" s="26">
        <v>659</v>
      </c>
      <c r="G26" s="26">
        <v>663</v>
      </c>
      <c r="H26" s="69">
        <v>664</v>
      </c>
      <c r="I26" s="26">
        <v>477</v>
      </c>
      <c r="J26" s="26">
        <v>483</v>
      </c>
      <c r="K26" s="65">
        <v>501</v>
      </c>
      <c r="L26" s="66">
        <v>505</v>
      </c>
      <c r="M26" s="66">
        <v>507</v>
      </c>
      <c r="N26" s="128">
        <v>518</v>
      </c>
      <c r="O26" s="158">
        <f t="shared" ref="O26:O45" si="9">IFERROR(I26/C26,"")</f>
        <v>0.78583196046128501</v>
      </c>
      <c r="P26" s="71">
        <f t="shared" si="7"/>
        <v>0.75351014040561626</v>
      </c>
      <c r="Q26" s="71">
        <f t="shared" si="8"/>
        <v>0.78159126365054599</v>
      </c>
      <c r="R26" s="71">
        <f t="shared" si="4"/>
        <v>0.76631259484066772</v>
      </c>
      <c r="S26" s="71">
        <f t="shared" si="5"/>
        <v>0.76470588235294112</v>
      </c>
      <c r="T26" s="72">
        <f t="shared" si="6"/>
        <v>0.78012048192771088</v>
      </c>
    </row>
    <row r="27" spans="2:20" x14ac:dyDescent="0.25">
      <c r="B27" s="63" t="s">
        <v>67</v>
      </c>
      <c r="C27" s="25">
        <v>1320</v>
      </c>
      <c r="D27" s="26">
        <v>1324</v>
      </c>
      <c r="E27" s="130">
        <v>1401</v>
      </c>
      <c r="F27" s="26">
        <v>1403</v>
      </c>
      <c r="G27" s="26">
        <v>1473</v>
      </c>
      <c r="H27" s="69">
        <v>1476</v>
      </c>
      <c r="I27" s="26">
        <v>954</v>
      </c>
      <c r="J27" s="26">
        <v>969</v>
      </c>
      <c r="K27" s="65">
        <v>1005</v>
      </c>
      <c r="L27" s="66">
        <v>1041</v>
      </c>
      <c r="M27" s="66">
        <v>1060</v>
      </c>
      <c r="N27" s="128">
        <v>1064</v>
      </c>
      <c r="O27" s="158">
        <f t="shared" si="9"/>
        <v>0.72272727272727277</v>
      </c>
      <c r="P27" s="71">
        <f t="shared" si="7"/>
        <v>0.73187311178247738</v>
      </c>
      <c r="Q27" s="71">
        <f t="shared" si="8"/>
        <v>0.71734475374732332</v>
      </c>
      <c r="R27" s="71">
        <f t="shared" si="4"/>
        <v>0.74198146828225231</v>
      </c>
      <c r="S27" s="71">
        <f t="shared" si="5"/>
        <v>0.71961982348947728</v>
      </c>
      <c r="T27" s="72">
        <f t="shared" si="6"/>
        <v>0.72086720867208676</v>
      </c>
    </row>
    <row r="28" spans="2:20" x14ac:dyDescent="0.25">
      <c r="B28" s="63" t="s">
        <v>68</v>
      </c>
      <c r="C28" s="25">
        <v>505</v>
      </c>
      <c r="D28" s="26">
        <v>505</v>
      </c>
      <c r="E28" s="130">
        <v>505</v>
      </c>
      <c r="F28" s="26">
        <v>505</v>
      </c>
      <c r="G28" s="26">
        <v>505</v>
      </c>
      <c r="H28" s="69">
        <v>505</v>
      </c>
      <c r="I28" s="26">
        <v>425</v>
      </c>
      <c r="J28" s="26">
        <v>425</v>
      </c>
      <c r="K28" s="65">
        <v>426</v>
      </c>
      <c r="L28" s="66">
        <v>427</v>
      </c>
      <c r="M28" s="66">
        <v>427</v>
      </c>
      <c r="N28" s="128">
        <v>428</v>
      </c>
      <c r="O28" s="158">
        <f t="shared" si="9"/>
        <v>0.84158415841584155</v>
      </c>
      <c r="P28" s="71">
        <f t="shared" si="7"/>
        <v>0.84158415841584155</v>
      </c>
      <c r="Q28" s="71">
        <f t="shared" si="8"/>
        <v>0.84356435643564354</v>
      </c>
      <c r="R28" s="71">
        <f t="shared" si="4"/>
        <v>0.84554455445544552</v>
      </c>
      <c r="S28" s="71">
        <f t="shared" si="5"/>
        <v>0.84554455445544552</v>
      </c>
      <c r="T28" s="72">
        <f t="shared" si="6"/>
        <v>0.8475247524752475</v>
      </c>
    </row>
    <row r="29" spans="2:20" x14ac:dyDescent="0.25">
      <c r="B29" s="63" t="s">
        <v>35</v>
      </c>
      <c r="C29" s="25">
        <v>303</v>
      </c>
      <c r="D29" s="26">
        <v>317</v>
      </c>
      <c r="E29" s="130">
        <v>354</v>
      </c>
      <c r="F29" s="26">
        <v>356</v>
      </c>
      <c r="G29" s="26">
        <v>398</v>
      </c>
      <c r="H29" s="69">
        <v>408</v>
      </c>
      <c r="I29" s="26">
        <v>140</v>
      </c>
      <c r="J29" s="26">
        <v>152</v>
      </c>
      <c r="K29" s="65">
        <v>180</v>
      </c>
      <c r="L29" s="66">
        <v>191</v>
      </c>
      <c r="M29" s="66">
        <v>216</v>
      </c>
      <c r="N29" s="128">
        <v>223</v>
      </c>
      <c r="O29" s="158">
        <f t="shared" si="9"/>
        <v>0.46204620462046203</v>
      </c>
      <c r="P29" s="71">
        <f t="shared" si="7"/>
        <v>0.47949526813880128</v>
      </c>
      <c r="Q29" s="71">
        <f t="shared" si="8"/>
        <v>0.50847457627118642</v>
      </c>
      <c r="R29" s="71">
        <f t="shared" si="4"/>
        <v>0.5365168539325843</v>
      </c>
      <c r="S29" s="71">
        <f t="shared" si="5"/>
        <v>0.542713567839196</v>
      </c>
      <c r="T29" s="72">
        <f t="shared" si="6"/>
        <v>0.54656862745098034</v>
      </c>
    </row>
    <row r="30" spans="2:20" x14ac:dyDescent="0.25">
      <c r="B30" s="63" t="s">
        <v>69</v>
      </c>
      <c r="C30" s="25">
        <v>544</v>
      </c>
      <c r="D30" s="26">
        <v>544</v>
      </c>
      <c r="E30" s="130">
        <v>544</v>
      </c>
      <c r="F30" s="26">
        <v>544</v>
      </c>
      <c r="G30" s="26">
        <v>544</v>
      </c>
      <c r="H30" s="69">
        <v>544</v>
      </c>
      <c r="I30" s="26">
        <v>416</v>
      </c>
      <c r="J30" s="26">
        <v>416</v>
      </c>
      <c r="K30" s="65">
        <v>418</v>
      </c>
      <c r="L30" s="66">
        <v>419</v>
      </c>
      <c r="M30" s="66">
        <v>419</v>
      </c>
      <c r="N30" s="128">
        <v>419</v>
      </c>
      <c r="O30" s="158">
        <f t="shared" si="9"/>
        <v>0.76470588235294112</v>
      </c>
      <c r="P30" s="71">
        <f t="shared" si="7"/>
        <v>0.76470588235294112</v>
      </c>
      <c r="Q30" s="71">
        <f t="shared" si="8"/>
        <v>0.76838235294117652</v>
      </c>
      <c r="R30" s="71">
        <f t="shared" si="4"/>
        <v>0.77022058823529416</v>
      </c>
      <c r="S30" s="71">
        <f t="shared" si="5"/>
        <v>0.77022058823529416</v>
      </c>
      <c r="T30" s="72">
        <f t="shared" si="6"/>
        <v>0.77022058823529416</v>
      </c>
    </row>
    <row r="31" spans="2:20" x14ac:dyDescent="0.25">
      <c r="B31" s="63" t="s">
        <v>70</v>
      </c>
      <c r="C31" s="25">
        <v>337</v>
      </c>
      <c r="D31" s="26">
        <v>340</v>
      </c>
      <c r="E31" s="130">
        <v>352</v>
      </c>
      <c r="F31" s="26">
        <v>353</v>
      </c>
      <c r="G31" s="26">
        <v>359</v>
      </c>
      <c r="H31" s="69">
        <v>359</v>
      </c>
      <c r="I31" s="26">
        <v>259</v>
      </c>
      <c r="J31" s="26">
        <v>260</v>
      </c>
      <c r="K31" s="65">
        <v>265</v>
      </c>
      <c r="L31" s="66">
        <v>283</v>
      </c>
      <c r="M31" s="66">
        <v>286</v>
      </c>
      <c r="N31" s="128">
        <v>287</v>
      </c>
      <c r="O31" s="158">
        <f t="shared" si="9"/>
        <v>0.7685459940652819</v>
      </c>
      <c r="P31" s="71">
        <f t="shared" si="7"/>
        <v>0.76470588235294112</v>
      </c>
      <c r="Q31" s="71">
        <f t="shared" si="8"/>
        <v>0.75284090909090906</v>
      </c>
      <c r="R31" s="71">
        <f t="shared" si="4"/>
        <v>0.80169971671388107</v>
      </c>
      <c r="S31" s="71">
        <f t="shared" si="5"/>
        <v>0.79665738161559885</v>
      </c>
      <c r="T31" s="72">
        <f t="shared" si="6"/>
        <v>0.79944289693593318</v>
      </c>
    </row>
    <row r="32" spans="2:20" x14ac:dyDescent="0.25">
      <c r="B32" s="63" t="s">
        <v>36</v>
      </c>
      <c r="C32" s="25">
        <v>42</v>
      </c>
      <c r="D32" s="26">
        <v>42</v>
      </c>
      <c r="E32" s="130">
        <v>42</v>
      </c>
      <c r="F32" s="26">
        <v>42</v>
      </c>
      <c r="G32" s="26">
        <v>42</v>
      </c>
      <c r="H32" s="69">
        <v>42</v>
      </c>
      <c r="I32" s="26">
        <v>39</v>
      </c>
      <c r="J32" s="26">
        <v>39</v>
      </c>
      <c r="K32" s="65">
        <v>39</v>
      </c>
      <c r="L32" s="66">
        <v>39</v>
      </c>
      <c r="M32" s="66">
        <v>39</v>
      </c>
      <c r="N32" s="128">
        <v>39</v>
      </c>
      <c r="O32" s="158">
        <f t="shared" si="9"/>
        <v>0.9285714285714286</v>
      </c>
      <c r="P32" s="71">
        <f t="shared" si="7"/>
        <v>0.9285714285714286</v>
      </c>
      <c r="Q32" s="71">
        <f t="shared" si="8"/>
        <v>0.9285714285714286</v>
      </c>
      <c r="R32" s="71">
        <f t="shared" si="4"/>
        <v>0.9285714285714286</v>
      </c>
      <c r="S32" s="71">
        <f t="shared" si="5"/>
        <v>0.9285714285714286</v>
      </c>
      <c r="T32" s="72">
        <f t="shared" si="6"/>
        <v>0.9285714285714286</v>
      </c>
    </row>
    <row r="33" spans="2:20" x14ac:dyDescent="0.25">
      <c r="B33" s="63" t="s">
        <v>37</v>
      </c>
      <c r="C33" s="25">
        <v>195</v>
      </c>
      <c r="D33" s="26">
        <v>224</v>
      </c>
      <c r="E33" s="130">
        <v>224</v>
      </c>
      <c r="F33" s="26">
        <v>260</v>
      </c>
      <c r="G33" s="26">
        <v>260</v>
      </c>
      <c r="H33" s="69">
        <v>260</v>
      </c>
      <c r="I33" s="26">
        <v>146</v>
      </c>
      <c r="J33" s="26">
        <v>154</v>
      </c>
      <c r="K33" s="65">
        <v>176</v>
      </c>
      <c r="L33" s="66">
        <v>181</v>
      </c>
      <c r="M33" s="66">
        <v>193</v>
      </c>
      <c r="N33" s="128">
        <v>202</v>
      </c>
      <c r="O33" s="158">
        <f t="shared" si="9"/>
        <v>0.74871794871794872</v>
      </c>
      <c r="P33" s="71">
        <f t="shared" si="7"/>
        <v>0.6875</v>
      </c>
      <c r="Q33" s="71">
        <f t="shared" si="8"/>
        <v>0.7857142857142857</v>
      </c>
      <c r="R33" s="71">
        <f t="shared" si="4"/>
        <v>0.69615384615384612</v>
      </c>
      <c r="S33" s="71">
        <f t="shared" si="5"/>
        <v>0.74230769230769234</v>
      </c>
      <c r="T33" s="72">
        <f t="shared" si="6"/>
        <v>0.77692307692307694</v>
      </c>
    </row>
    <row r="34" spans="2:20" x14ac:dyDescent="0.25">
      <c r="B34" s="63" t="s">
        <v>38</v>
      </c>
      <c r="C34" s="25">
        <v>101</v>
      </c>
      <c r="D34" s="26">
        <v>123</v>
      </c>
      <c r="E34" s="130">
        <v>126</v>
      </c>
      <c r="F34" s="26">
        <v>158</v>
      </c>
      <c r="G34" s="26">
        <v>160</v>
      </c>
      <c r="H34" s="69">
        <v>160</v>
      </c>
      <c r="I34" s="26">
        <v>28</v>
      </c>
      <c r="J34" s="26">
        <v>32</v>
      </c>
      <c r="K34" s="65">
        <v>51</v>
      </c>
      <c r="L34" s="66">
        <v>53</v>
      </c>
      <c r="M34" s="66">
        <v>80</v>
      </c>
      <c r="N34" s="128">
        <v>80</v>
      </c>
      <c r="O34" s="158">
        <f t="shared" si="9"/>
        <v>0.27722772277227725</v>
      </c>
      <c r="P34" s="71">
        <f t="shared" si="7"/>
        <v>0.26016260162601629</v>
      </c>
      <c r="Q34" s="71">
        <f t="shared" si="8"/>
        <v>0.40476190476190477</v>
      </c>
      <c r="R34" s="71">
        <f t="shared" si="4"/>
        <v>0.33544303797468356</v>
      </c>
      <c r="S34" s="71">
        <f t="shared" si="5"/>
        <v>0.5</v>
      </c>
      <c r="T34" s="72">
        <f t="shared" si="6"/>
        <v>0.5</v>
      </c>
    </row>
    <row r="35" spans="2:20" x14ac:dyDescent="0.25">
      <c r="B35" s="63" t="s">
        <v>39</v>
      </c>
      <c r="C35" s="25">
        <v>25</v>
      </c>
      <c r="D35" s="26">
        <v>37</v>
      </c>
      <c r="E35" s="130">
        <v>38</v>
      </c>
      <c r="F35" s="26">
        <v>53</v>
      </c>
      <c r="G35" s="26">
        <v>53</v>
      </c>
      <c r="H35" s="69">
        <v>53</v>
      </c>
      <c r="I35" s="26">
        <v>23</v>
      </c>
      <c r="J35" s="26">
        <v>24</v>
      </c>
      <c r="K35" s="65">
        <v>31</v>
      </c>
      <c r="L35" s="66">
        <v>31</v>
      </c>
      <c r="M35" s="66">
        <v>32</v>
      </c>
      <c r="N35" s="128">
        <v>40</v>
      </c>
      <c r="O35" s="158">
        <f t="shared" si="9"/>
        <v>0.92</v>
      </c>
      <c r="P35" s="71">
        <f t="shared" si="7"/>
        <v>0.64864864864864868</v>
      </c>
      <c r="Q35" s="71">
        <f t="shared" si="8"/>
        <v>0.81578947368421051</v>
      </c>
      <c r="R35" s="71">
        <f t="shared" si="4"/>
        <v>0.58490566037735847</v>
      </c>
      <c r="S35" s="71">
        <f t="shared" si="5"/>
        <v>0.60377358490566035</v>
      </c>
      <c r="T35" s="72">
        <f t="shared" si="6"/>
        <v>0.75471698113207553</v>
      </c>
    </row>
    <row r="36" spans="2:20" x14ac:dyDescent="0.25">
      <c r="B36" s="63" t="s">
        <v>71</v>
      </c>
      <c r="C36" s="25">
        <v>1122</v>
      </c>
      <c r="D36" s="26">
        <v>1122</v>
      </c>
      <c r="E36" s="130">
        <v>1122</v>
      </c>
      <c r="F36" s="26">
        <v>1122</v>
      </c>
      <c r="G36" s="26">
        <v>1122</v>
      </c>
      <c r="H36" s="69">
        <v>1122</v>
      </c>
      <c r="I36" s="26">
        <v>1062</v>
      </c>
      <c r="J36" s="26">
        <v>1062</v>
      </c>
      <c r="K36" s="65">
        <v>1062</v>
      </c>
      <c r="L36" s="66">
        <v>1062</v>
      </c>
      <c r="M36" s="66">
        <v>1062</v>
      </c>
      <c r="N36" s="128">
        <v>1062</v>
      </c>
      <c r="O36" s="158">
        <f t="shared" si="9"/>
        <v>0.946524064171123</v>
      </c>
      <c r="P36" s="71">
        <f t="shared" si="7"/>
        <v>0.946524064171123</v>
      </c>
      <c r="Q36" s="71">
        <f t="shared" si="8"/>
        <v>0.946524064171123</v>
      </c>
      <c r="R36" s="71">
        <f t="shared" si="4"/>
        <v>0.946524064171123</v>
      </c>
      <c r="S36" s="71">
        <f t="shared" si="5"/>
        <v>0.946524064171123</v>
      </c>
      <c r="T36" s="72">
        <f t="shared" si="6"/>
        <v>0.946524064171123</v>
      </c>
    </row>
    <row r="37" spans="2:20" x14ac:dyDescent="0.25">
      <c r="B37" s="63" t="s">
        <v>40</v>
      </c>
      <c r="C37" s="27">
        <v>593</v>
      </c>
      <c r="D37" s="28">
        <v>660</v>
      </c>
      <c r="E37" s="131">
        <v>691</v>
      </c>
      <c r="F37" s="28">
        <v>723</v>
      </c>
      <c r="G37" s="28">
        <v>747</v>
      </c>
      <c r="H37" s="73">
        <v>756</v>
      </c>
      <c r="I37" s="28">
        <v>431</v>
      </c>
      <c r="J37" s="28">
        <v>472</v>
      </c>
      <c r="K37" s="65">
        <v>509</v>
      </c>
      <c r="L37" s="66">
        <v>534</v>
      </c>
      <c r="M37" s="66">
        <v>582</v>
      </c>
      <c r="N37" s="128">
        <v>589</v>
      </c>
      <c r="O37" s="74">
        <f t="shared" si="9"/>
        <v>0.72681281618887017</v>
      </c>
      <c r="P37" s="75">
        <f t="shared" si="7"/>
        <v>0.7151515151515152</v>
      </c>
      <c r="Q37" s="75">
        <f t="shared" si="8"/>
        <v>0.73661360347322724</v>
      </c>
      <c r="R37" s="71">
        <f t="shared" si="4"/>
        <v>0.7385892116182573</v>
      </c>
      <c r="S37" s="71">
        <f t="shared" si="5"/>
        <v>0.77911646586345384</v>
      </c>
      <c r="T37" s="72">
        <f t="shared" si="6"/>
        <v>0.77910052910052907</v>
      </c>
    </row>
    <row r="38" spans="2:20" x14ac:dyDescent="0.25">
      <c r="B38" s="63" t="s">
        <v>41</v>
      </c>
      <c r="C38" s="27">
        <v>129</v>
      </c>
      <c r="D38" s="28">
        <v>136</v>
      </c>
      <c r="E38" s="131">
        <v>152</v>
      </c>
      <c r="F38" s="28">
        <v>158</v>
      </c>
      <c r="G38" s="28">
        <v>172</v>
      </c>
      <c r="H38" s="73">
        <v>173</v>
      </c>
      <c r="I38" s="28">
        <v>109</v>
      </c>
      <c r="J38" s="28">
        <v>116</v>
      </c>
      <c r="K38" s="65">
        <v>131</v>
      </c>
      <c r="L38" s="66">
        <v>151</v>
      </c>
      <c r="M38" s="66">
        <v>163</v>
      </c>
      <c r="N38" s="128">
        <v>164</v>
      </c>
      <c r="O38" s="74">
        <f t="shared" si="9"/>
        <v>0.84496124031007747</v>
      </c>
      <c r="P38" s="75">
        <f t="shared" si="7"/>
        <v>0.8529411764705882</v>
      </c>
      <c r="Q38" s="75">
        <f t="shared" si="8"/>
        <v>0.86184210526315785</v>
      </c>
      <c r="R38" s="71">
        <f t="shared" si="4"/>
        <v>0.95569620253164556</v>
      </c>
      <c r="S38" s="71">
        <f t="shared" si="5"/>
        <v>0.94767441860465118</v>
      </c>
      <c r="T38" s="72">
        <f t="shared" si="6"/>
        <v>0.94797687861271673</v>
      </c>
    </row>
    <row r="39" spans="2:20" x14ac:dyDescent="0.25">
      <c r="B39" s="63" t="s">
        <v>72</v>
      </c>
      <c r="C39" s="25">
        <v>1291</v>
      </c>
      <c r="D39" s="26">
        <v>1356</v>
      </c>
      <c r="E39" s="130">
        <v>1377</v>
      </c>
      <c r="F39" s="26">
        <v>1426</v>
      </c>
      <c r="G39" s="26">
        <v>1443</v>
      </c>
      <c r="H39" s="69">
        <v>1445</v>
      </c>
      <c r="I39" s="26">
        <v>1082</v>
      </c>
      <c r="J39" s="26">
        <v>1096</v>
      </c>
      <c r="K39" s="65">
        <v>1116</v>
      </c>
      <c r="L39" s="66">
        <v>1137</v>
      </c>
      <c r="M39" s="66">
        <v>1179</v>
      </c>
      <c r="N39" s="128">
        <v>1179</v>
      </c>
      <c r="O39" s="158">
        <f t="shared" si="9"/>
        <v>0.83810999225406657</v>
      </c>
      <c r="P39" s="71">
        <f t="shared" si="7"/>
        <v>0.80825958702064893</v>
      </c>
      <c r="Q39" s="71">
        <f t="shared" si="8"/>
        <v>0.81045751633986929</v>
      </c>
      <c r="R39" s="71">
        <f t="shared" si="4"/>
        <v>0.7973352033660589</v>
      </c>
      <c r="S39" s="71">
        <f t="shared" si="5"/>
        <v>0.81704781704781704</v>
      </c>
      <c r="T39" s="72">
        <f t="shared" si="6"/>
        <v>0.81591695501730099</v>
      </c>
    </row>
    <row r="40" spans="2:20" x14ac:dyDescent="0.25">
      <c r="B40" s="63" t="s">
        <v>24</v>
      </c>
      <c r="C40" s="25">
        <v>1336</v>
      </c>
      <c r="D40" s="26">
        <v>1336</v>
      </c>
      <c r="E40" s="130">
        <v>1336</v>
      </c>
      <c r="F40" s="26">
        <v>1336</v>
      </c>
      <c r="G40" s="26">
        <v>1336</v>
      </c>
      <c r="H40" s="69">
        <v>1336</v>
      </c>
      <c r="I40" s="26">
        <v>915</v>
      </c>
      <c r="J40" s="26">
        <v>915</v>
      </c>
      <c r="K40" s="65">
        <v>915</v>
      </c>
      <c r="L40" s="66">
        <v>938</v>
      </c>
      <c r="M40" s="66">
        <v>938</v>
      </c>
      <c r="N40" s="128">
        <v>938</v>
      </c>
      <c r="O40" s="158">
        <f t="shared" si="9"/>
        <v>0.68488023952095811</v>
      </c>
      <c r="P40" s="71">
        <f t="shared" si="7"/>
        <v>0.68488023952095811</v>
      </c>
      <c r="Q40" s="71">
        <f t="shared" si="8"/>
        <v>0.68488023952095811</v>
      </c>
      <c r="R40" s="71">
        <f t="shared" si="4"/>
        <v>0.70209580838323349</v>
      </c>
      <c r="S40" s="71">
        <f t="shared" si="5"/>
        <v>0.70209580838323349</v>
      </c>
      <c r="T40" s="72">
        <f t="shared" si="6"/>
        <v>0.70209580838323349</v>
      </c>
    </row>
    <row r="41" spans="2:20" x14ac:dyDescent="0.25">
      <c r="B41" s="63" t="s">
        <v>25</v>
      </c>
      <c r="C41" s="25">
        <v>2911</v>
      </c>
      <c r="D41" s="26">
        <v>2963</v>
      </c>
      <c r="E41" s="130">
        <v>2969</v>
      </c>
      <c r="F41" s="26">
        <v>3020</v>
      </c>
      <c r="G41" s="26">
        <v>3024</v>
      </c>
      <c r="H41" s="69">
        <v>3024</v>
      </c>
      <c r="I41" s="26">
        <v>1923</v>
      </c>
      <c r="J41" s="26">
        <v>1931</v>
      </c>
      <c r="K41" s="65">
        <v>1955</v>
      </c>
      <c r="L41" s="66">
        <v>2055</v>
      </c>
      <c r="M41" s="66">
        <v>2064</v>
      </c>
      <c r="N41" s="128">
        <v>2079</v>
      </c>
      <c r="O41" s="158">
        <f t="shared" si="9"/>
        <v>0.6605977327378908</v>
      </c>
      <c r="P41" s="71">
        <f t="shared" si="7"/>
        <v>0.65170435369557878</v>
      </c>
      <c r="Q41" s="71">
        <f t="shared" si="8"/>
        <v>0.65847086561131696</v>
      </c>
      <c r="R41" s="71">
        <f t="shared" si="4"/>
        <v>0.68046357615894038</v>
      </c>
      <c r="S41" s="71">
        <f t="shared" si="5"/>
        <v>0.68253968253968256</v>
      </c>
      <c r="T41" s="72">
        <f t="shared" si="6"/>
        <v>0.6875</v>
      </c>
    </row>
    <row r="42" spans="2:20" x14ac:dyDescent="0.25">
      <c r="B42" s="63" t="s">
        <v>73</v>
      </c>
      <c r="C42" s="25">
        <v>1167</v>
      </c>
      <c r="D42" s="26">
        <v>1167</v>
      </c>
      <c r="E42" s="130">
        <v>1167</v>
      </c>
      <c r="F42" s="26">
        <v>1167</v>
      </c>
      <c r="G42" s="26">
        <v>1167</v>
      </c>
      <c r="H42" s="69">
        <v>1167</v>
      </c>
      <c r="I42" s="26">
        <v>837</v>
      </c>
      <c r="J42" s="26">
        <v>837</v>
      </c>
      <c r="K42" s="65">
        <v>837</v>
      </c>
      <c r="L42" s="66">
        <v>929</v>
      </c>
      <c r="M42" s="66">
        <v>929</v>
      </c>
      <c r="N42" s="128">
        <v>930</v>
      </c>
      <c r="O42" s="158">
        <f t="shared" si="9"/>
        <v>0.71722365038560409</v>
      </c>
      <c r="P42" s="71">
        <f t="shared" si="7"/>
        <v>0.71722365038560409</v>
      </c>
      <c r="Q42" s="71">
        <f t="shared" si="8"/>
        <v>0.71722365038560409</v>
      </c>
      <c r="R42" s="71">
        <f t="shared" si="4"/>
        <v>0.79605826906598109</v>
      </c>
      <c r="S42" s="71">
        <f t="shared" si="5"/>
        <v>0.79605826906598109</v>
      </c>
      <c r="T42" s="72">
        <f t="shared" si="6"/>
        <v>0.79691516709511567</v>
      </c>
    </row>
    <row r="43" spans="2:20" x14ac:dyDescent="0.25">
      <c r="B43" s="63" t="s">
        <v>42</v>
      </c>
      <c r="C43" s="25">
        <v>648</v>
      </c>
      <c r="D43" s="26">
        <v>714</v>
      </c>
      <c r="E43" s="130">
        <v>717</v>
      </c>
      <c r="F43" s="26">
        <v>771</v>
      </c>
      <c r="G43" s="26">
        <v>772</v>
      </c>
      <c r="H43" s="69">
        <v>772</v>
      </c>
      <c r="I43" s="26">
        <v>440</v>
      </c>
      <c r="J43" s="26">
        <v>454</v>
      </c>
      <c r="K43" s="65">
        <v>476</v>
      </c>
      <c r="L43" s="66">
        <v>492</v>
      </c>
      <c r="M43" s="66">
        <v>514</v>
      </c>
      <c r="N43" s="128">
        <v>522</v>
      </c>
      <c r="O43" s="158">
        <f t="shared" si="9"/>
        <v>0.67901234567901236</v>
      </c>
      <c r="P43" s="71">
        <f t="shared" si="7"/>
        <v>0.63585434173669464</v>
      </c>
      <c r="Q43" s="71">
        <f t="shared" si="8"/>
        <v>0.66387726638772659</v>
      </c>
      <c r="R43" s="71">
        <f t="shared" si="4"/>
        <v>0.63813229571984431</v>
      </c>
      <c r="S43" s="71">
        <f t="shared" si="5"/>
        <v>0.66580310880829019</v>
      </c>
      <c r="T43" s="72">
        <f t="shared" si="6"/>
        <v>0.67616580310880825</v>
      </c>
    </row>
    <row r="44" spans="2:20" x14ac:dyDescent="0.25">
      <c r="B44" s="63" t="s">
        <v>43</v>
      </c>
      <c r="C44" s="25">
        <v>841</v>
      </c>
      <c r="D44" s="26">
        <v>934</v>
      </c>
      <c r="E44" s="130">
        <v>943</v>
      </c>
      <c r="F44" s="26">
        <v>1036</v>
      </c>
      <c r="G44" s="26">
        <v>1043</v>
      </c>
      <c r="H44" s="69">
        <v>1045</v>
      </c>
      <c r="I44" s="26">
        <v>577</v>
      </c>
      <c r="J44" s="26">
        <v>604</v>
      </c>
      <c r="K44" s="65">
        <v>632</v>
      </c>
      <c r="L44" s="66">
        <v>679</v>
      </c>
      <c r="M44" s="66">
        <v>729</v>
      </c>
      <c r="N44" s="128">
        <v>738</v>
      </c>
      <c r="O44" s="158">
        <f t="shared" si="9"/>
        <v>0.6860879904875149</v>
      </c>
      <c r="P44" s="71">
        <f t="shared" si="7"/>
        <v>0.64668094218415417</v>
      </c>
      <c r="Q44" s="71">
        <f t="shared" si="8"/>
        <v>0.6702014846235419</v>
      </c>
      <c r="R44" s="71">
        <f t="shared" si="4"/>
        <v>0.65540540540540537</v>
      </c>
      <c r="S44" s="71">
        <f t="shared" si="5"/>
        <v>0.69894534995206137</v>
      </c>
      <c r="T44" s="72">
        <f t="shared" si="6"/>
        <v>0.70622009569377986</v>
      </c>
    </row>
    <row r="45" spans="2:20" x14ac:dyDescent="0.25">
      <c r="B45" s="63" t="s">
        <v>74</v>
      </c>
      <c r="C45" s="25">
        <v>15</v>
      </c>
      <c r="D45" s="26">
        <v>17</v>
      </c>
      <c r="E45" s="130">
        <v>35</v>
      </c>
      <c r="F45" s="26">
        <v>36</v>
      </c>
      <c r="G45" s="26">
        <v>67</v>
      </c>
      <c r="H45" s="69">
        <v>67</v>
      </c>
      <c r="I45" s="26">
        <v>0</v>
      </c>
      <c r="J45" s="26">
        <v>0</v>
      </c>
      <c r="K45" s="65">
        <v>0</v>
      </c>
      <c r="L45" s="66">
        <v>12</v>
      </c>
      <c r="M45" s="66">
        <v>13</v>
      </c>
      <c r="N45" s="128">
        <v>17</v>
      </c>
      <c r="O45" s="158">
        <f t="shared" si="9"/>
        <v>0</v>
      </c>
      <c r="P45" s="71">
        <f t="shared" si="7"/>
        <v>0</v>
      </c>
      <c r="Q45" s="71">
        <f t="shared" si="8"/>
        <v>0</v>
      </c>
      <c r="R45" s="71">
        <f t="shared" si="4"/>
        <v>0.33333333333333331</v>
      </c>
      <c r="S45" s="71">
        <f t="shared" si="5"/>
        <v>0.19402985074626866</v>
      </c>
      <c r="T45" s="72">
        <f t="shared" si="6"/>
        <v>0.2537313432835821</v>
      </c>
    </row>
    <row r="46" spans="2:20" x14ac:dyDescent="0.25">
      <c r="B46" s="63" t="s">
        <v>75</v>
      </c>
      <c r="C46" s="31"/>
      <c r="D46" s="26">
        <v>14</v>
      </c>
      <c r="E46" s="130">
        <v>14</v>
      </c>
      <c r="F46" s="26">
        <v>27</v>
      </c>
      <c r="G46" s="26">
        <v>27</v>
      </c>
      <c r="H46" s="69">
        <v>27</v>
      </c>
      <c r="I46" s="32"/>
      <c r="J46" s="26">
        <v>0</v>
      </c>
      <c r="K46" s="65">
        <v>0</v>
      </c>
      <c r="L46" s="66">
        <v>5</v>
      </c>
      <c r="M46" s="66">
        <v>9</v>
      </c>
      <c r="N46" s="128">
        <v>9</v>
      </c>
      <c r="O46" s="31"/>
      <c r="P46" s="71">
        <f t="shared" si="7"/>
        <v>0</v>
      </c>
      <c r="Q46" s="71">
        <f t="shared" si="8"/>
        <v>0</v>
      </c>
      <c r="R46" s="71">
        <f t="shared" si="4"/>
        <v>0.18518518518518517</v>
      </c>
      <c r="S46" s="71">
        <f t="shared" si="5"/>
        <v>0.33333333333333331</v>
      </c>
      <c r="T46" s="72">
        <f t="shared" si="6"/>
        <v>0.33333333333333331</v>
      </c>
    </row>
    <row r="47" spans="2:20" x14ac:dyDescent="0.25">
      <c r="B47" s="63" t="s">
        <v>44</v>
      </c>
      <c r="C47" s="25">
        <v>871</v>
      </c>
      <c r="D47" s="26">
        <v>935</v>
      </c>
      <c r="E47" s="130">
        <v>937</v>
      </c>
      <c r="F47" s="26">
        <v>993</v>
      </c>
      <c r="G47" s="26">
        <v>995</v>
      </c>
      <c r="H47" s="69">
        <v>995</v>
      </c>
      <c r="I47" s="26">
        <v>552</v>
      </c>
      <c r="J47" s="26">
        <v>563</v>
      </c>
      <c r="K47" s="65">
        <v>589</v>
      </c>
      <c r="L47" s="66">
        <v>599</v>
      </c>
      <c r="M47" s="66">
        <v>619</v>
      </c>
      <c r="N47" s="128">
        <v>635</v>
      </c>
      <c r="O47" s="158">
        <f>IFERROR(I47/C47,"")</f>
        <v>0.63375430539609645</v>
      </c>
      <c r="P47" s="71">
        <f t="shared" si="7"/>
        <v>0.60213903743315511</v>
      </c>
      <c r="Q47" s="71">
        <f t="shared" si="8"/>
        <v>0.62860192102454637</v>
      </c>
      <c r="R47" s="71">
        <f t="shared" si="4"/>
        <v>0.60322255790533741</v>
      </c>
      <c r="S47" s="71">
        <f t="shared" si="5"/>
        <v>0.6221105527638191</v>
      </c>
      <c r="T47" s="72">
        <f t="shared" si="6"/>
        <v>0.63819095477386933</v>
      </c>
    </row>
    <row r="48" spans="2:20" x14ac:dyDescent="0.25">
      <c r="B48" s="63" t="s">
        <v>45</v>
      </c>
      <c r="C48" s="25">
        <v>1120</v>
      </c>
      <c r="D48" s="26">
        <v>1120</v>
      </c>
      <c r="E48" s="130">
        <v>1120</v>
      </c>
      <c r="F48" s="26">
        <v>1120</v>
      </c>
      <c r="G48" s="26">
        <v>1122</v>
      </c>
      <c r="H48" s="69">
        <v>1122</v>
      </c>
      <c r="I48" s="26">
        <v>767</v>
      </c>
      <c r="J48" s="26">
        <v>769</v>
      </c>
      <c r="K48" s="65">
        <v>775</v>
      </c>
      <c r="L48" s="66">
        <v>777</v>
      </c>
      <c r="M48" s="66">
        <v>779</v>
      </c>
      <c r="N48" s="128">
        <v>781</v>
      </c>
      <c r="O48" s="158">
        <f>IFERROR(I48/C48,"")</f>
        <v>0.68482142857142858</v>
      </c>
      <c r="P48" s="71">
        <f t="shared" si="7"/>
        <v>0.68660714285714286</v>
      </c>
      <c r="Q48" s="71">
        <f t="shared" si="8"/>
        <v>0.6919642857142857</v>
      </c>
      <c r="R48" s="71">
        <f t="shared" si="4"/>
        <v>0.69374999999999998</v>
      </c>
      <c r="S48" s="71">
        <f t="shared" si="5"/>
        <v>0.69429590017825316</v>
      </c>
      <c r="T48" s="72">
        <f t="shared" si="6"/>
        <v>0.69607843137254899</v>
      </c>
    </row>
    <row r="49" spans="1:26" x14ac:dyDescent="0.25">
      <c r="B49" s="63" t="s">
        <v>46</v>
      </c>
      <c r="C49" s="25">
        <v>421</v>
      </c>
      <c r="D49" s="26">
        <v>421</v>
      </c>
      <c r="E49" s="130">
        <v>421</v>
      </c>
      <c r="F49" s="26">
        <v>421</v>
      </c>
      <c r="G49" s="26">
        <v>421</v>
      </c>
      <c r="H49" s="69">
        <v>421</v>
      </c>
      <c r="I49" s="26">
        <v>270</v>
      </c>
      <c r="J49" s="26">
        <v>270</v>
      </c>
      <c r="K49" s="65">
        <v>271</v>
      </c>
      <c r="L49" s="66">
        <v>272</v>
      </c>
      <c r="M49" s="66">
        <v>273</v>
      </c>
      <c r="N49" s="128">
        <v>273</v>
      </c>
      <c r="O49" s="158">
        <f>IFERROR(I49/C49,"")</f>
        <v>0.64133016627078387</v>
      </c>
      <c r="P49" s="71">
        <f t="shared" si="7"/>
        <v>0.64133016627078387</v>
      </c>
      <c r="Q49" s="71">
        <f t="shared" si="8"/>
        <v>0.6437054631828979</v>
      </c>
      <c r="R49" s="71">
        <f t="shared" si="4"/>
        <v>0.64608076009501192</v>
      </c>
      <c r="S49" s="71">
        <f t="shared" si="5"/>
        <v>0.64845605700712594</v>
      </c>
      <c r="T49" s="72">
        <f t="shared" si="6"/>
        <v>0.64845605700712594</v>
      </c>
    </row>
    <row r="50" spans="1:26" x14ac:dyDescent="0.25">
      <c r="B50" s="63" t="s">
        <v>47</v>
      </c>
      <c r="C50" s="25">
        <v>652</v>
      </c>
      <c r="D50" s="26">
        <v>686</v>
      </c>
      <c r="E50" s="130">
        <v>689</v>
      </c>
      <c r="F50" s="26">
        <v>716</v>
      </c>
      <c r="G50" s="26">
        <v>717</v>
      </c>
      <c r="H50" s="69">
        <v>717</v>
      </c>
      <c r="I50" s="26">
        <v>337</v>
      </c>
      <c r="J50" s="26">
        <v>339</v>
      </c>
      <c r="K50" s="65">
        <v>353</v>
      </c>
      <c r="L50" s="66">
        <v>358</v>
      </c>
      <c r="M50" s="66">
        <v>375</v>
      </c>
      <c r="N50" s="128">
        <v>375</v>
      </c>
      <c r="O50" s="158">
        <f>IFERROR(I50/C50,"")</f>
        <v>0.51687116564417179</v>
      </c>
      <c r="P50" s="71">
        <f t="shared" si="7"/>
        <v>0.49416909620991256</v>
      </c>
      <c r="Q50" s="71">
        <f t="shared" si="8"/>
        <v>0.51233671988388974</v>
      </c>
      <c r="R50" s="71">
        <f t="shared" si="4"/>
        <v>0.5</v>
      </c>
      <c r="S50" s="71">
        <f t="shared" si="5"/>
        <v>0.52301255230125521</v>
      </c>
      <c r="T50" s="72">
        <f t="shared" si="6"/>
        <v>0.52301255230125521</v>
      </c>
    </row>
    <row r="51" spans="1:26" x14ac:dyDescent="0.25">
      <c r="B51" s="63" t="s">
        <v>48</v>
      </c>
      <c r="C51" s="25">
        <v>230</v>
      </c>
      <c r="D51" s="26">
        <v>253</v>
      </c>
      <c r="E51" s="130">
        <v>253</v>
      </c>
      <c r="F51" s="26">
        <v>266</v>
      </c>
      <c r="G51" s="26">
        <v>268</v>
      </c>
      <c r="H51" s="69">
        <v>268</v>
      </c>
      <c r="I51" s="26">
        <v>95</v>
      </c>
      <c r="J51" s="26">
        <v>116</v>
      </c>
      <c r="K51" s="65">
        <v>148</v>
      </c>
      <c r="L51" s="66">
        <v>150</v>
      </c>
      <c r="M51" s="66">
        <v>151</v>
      </c>
      <c r="N51" s="128">
        <v>156</v>
      </c>
      <c r="O51" s="158">
        <f>IFERROR(I51/C51,"")</f>
        <v>0.41304347826086957</v>
      </c>
      <c r="P51" s="71">
        <f t="shared" si="7"/>
        <v>0.45849802371541504</v>
      </c>
      <c r="Q51" s="71">
        <f t="shared" si="8"/>
        <v>0.58498023715415015</v>
      </c>
      <c r="R51" s="71">
        <f t="shared" si="4"/>
        <v>0.56390977443609025</v>
      </c>
      <c r="S51" s="71">
        <f t="shared" si="5"/>
        <v>0.56343283582089554</v>
      </c>
      <c r="T51" s="72">
        <f t="shared" si="6"/>
        <v>0.58208955223880599</v>
      </c>
    </row>
    <row r="52" spans="1:26" x14ac:dyDescent="0.25">
      <c r="B52" s="63" t="s">
        <v>76</v>
      </c>
      <c r="C52" s="31"/>
      <c r="D52" s="26">
        <v>19</v>
      </c>
      <c r="E52" s="130">
        <v>20</v>
      </c>
      <c r="F52" s="26">
        <v>46</v>
      </c>
      <c r="G52" s="26">
        <v>46</v>
      </c>
      <c r="H52" s="69">
        <v>46</v>
      </c>
      <c r="I52" s="32"/>
      <c r="J52" s="26">
        <v>0</v>
      </c>
      <c r="K52" s="65">
        <v>5</v>
      </c>
      <c r="L52" s="66">
        <v>5</v>
      </c>
      <c r="M52" s="66">
        <v>7</v>
      </c>
      <c r="N52" s="128">
        <v>21</v>
      </c>
      <c r="O52" s="33"/>
      <c r="P52" s="71">
        <f t="shared" si="7"/>
        <v>0</v>
      </c>
      <c r="Q52" s="71">
        <f t="shared" si="8"/>
        <v>0.25</v>
      </c>
      <c r="R52" s="71">
        <f t="shared" si="4"/>
        <v>0.10869565217391304</v>
      </c>
      <c r="S52" s="71">
        <f t="shared" si="5"/>
        <v>0.15217391304347827</v>
      </c>
      <c r="T52" s="72">
        <f t="shared" si="6"/>
        <v>0.45652173913043476</v>
      </c>
    </row>
    <row r="53" spans="1:26" x14ac:dyDescent="0.25">
      <c r="B53" s="63" t="s">
        <v>49</v>
      </c>
      <c r="C53" s="25">
        <v>290</v>
      </c>
      <c r="D53" s="26">
        <v>306</v>
      </c>
      <c r="E53" s="130">
        <v>306</v>
      </c>
      <c r="F53" s="26">
        <v>323</v>
      </c>
      <c r="G53" s="26">
        <v>323</v>
      </c>
      <c r="H53" s="69">
        <v>323</v>
      </c>
      <c r="I53" s="26">
        <v>240</v>
      </c>
      <c r="J53" s="26">
        <v>244</v>
      </c>
      <c r="K53" s="65">
        <v>254</v>
      </c>
      <c r="L53" s="66">
        <v>255</v>
      </c>
      <c r="M53" s="66">
        <v>274</v>
      </c>
      <c r="N53" s="128">
        <v>274</v>
      </c>
      <c r="O53" s="158">
        <f t="shared" ref="O53:O58" si="10">IFERROR(I53/C53,"")</f>
        <v>0.82758620689655171</v>
      </c>
      <c r="P53" s="71">
        <f t="shared" si="7"/>
        <v>0.79738562091503273</v>
      </c>
      <c r="Q53" s="71">
        <f t="shared" si="8"/>
        <v>0.83006535947712423</v>
      </c>
      <c r="R53" s="71">
        <f t="shared" si="4"/>
        <v>0.78947368421052633</v>
      </c>
      <c r="S53" s="71">
        <f t="shared" si="5"/>
        <v>0.84829721362229105</v>
      </c>
      <c r="T53" s="72">
        <f t="shared" si="6"/>
        <v>0.84829721362229105</v>
      </c>
    </row>
    <row r="54" spans="1:26" x14ac:dyDescent="0.25">
      <c r="B54" s="76" t="s">
        <v>50</v>
      </c>
      <c r="C54" s="25">
        <v>238</v>
      </c>
      <c r="D54" s="26">
        <v>252</v>
      </c>
      <c r="E54" s="130">
        <v>253</v>
      </c>
      <c r="F54" s="26">
        <v>265</v>
      </c>
      <c r="G54" s="26">
        <v>265</v>
      </c>
      <c r="H54" s="69">
        <v>265</v>
      </c>
      <c r="I54" s="26">
        <v>161</v>
      </c>
      <c r="J54" s="26">
        <v>164</v>
      </c>
      <c r="K54" s="65">
        <v>170</v>
      </c>
      <c r="L54" s="66">
        <v>172</v>
      </c>
      <c r="M54" s="66">
        <v>182</v>
      </c>
      <c r="N54" s="128">
        <v>182</v>
      </c>
      <c r="O54" s="158">
        <f t="shared" si="10"/>
        <v>0.67647058823529416</v>
      </c>
      <c r="P54" s="71">
        <f t="shared" si="7"/>
        <v>0.65079365079365081</v>
      </c>
      <c r="Q54" s="71">
        <f t="shared" si="8"/>
        <v>0.67193675889328064</v>
      </c>
      <c r="R54" s="71">
        <f t="shared" si="4"/>
        <v>0.64905660377358487</v>
      </c>
      <c r="S54" s="71">
        <f t="shared" si="5"/>
        <v>0.68679245283018864</v>
      </c>
      <c r="T54" s="72">
        <f t="shared" si="6"/>
        <v>0.68679245283018864</v>
      </c>
    </row>
    <row r="55" spans="1:26" x14ac:dyDescent="0.25">
      <c r="B55" s="63" t="s">
        <v>51</v>
      </c>
      <c r="C55" s="25">
        <v>163</v>
      </c>
      <c r="D55" s="26">
        <v>163</v>
      </c>
      <c r="E55" s="130">
        <v>163</v>
      </c>
      <c r="F55" s="26">
        <v>163</v>
      </c>
      <c r="G55" s="26">
        <v>163</v>
      </c>
      <c r="H55" s="69">
        <v>163</v>
      </c>
      <c r="I55" s="26">
        <v>143</v>
      </c>
      <c r="J55" s="26">
        <v>143</v>
      </c>
      <c r="K55" s="65">
        <v>144</v>
      </c>
      <c r="L55" s="66">
        <v>144</v>
      </c>
      <c r="M55" s="66">
        <v>144</v>
      </c>
      <c r="N55" s="128">
        <v>144</v>
      </c>
      <c r="O55" s="158">
        <f t="shared" si="10"/>
        <v>0.87730061349693256</v>
      </c>
      <c r="P55" s="71">
        <f t="shared" si="7"/>
        <v>0.87730061349693256</v>
      </c>
      <c r="Q55" s="71">
        <f t="shared" si="8"/>
        <v>0.8834355828220859</v>
      </c>
      <c r="R55" s="71">
        <f t="shared" si="4"/>
        <v>0.8834355828220859</v>
      </c>
      <c r="S55" s="71">
        <f t="shared" si="5"/>
        <v>0.8834355828220859</v>
      </c>
      <c r="T55" s="72">
        <f t="shared" si="6"/>
        <v>0.8834355828220859</v>
      </c>
    </row>
    <row r="56" spans="1:26" x14ac:dyDescent="0.25">
      <c r="B56" s="63" t="s">
        <v>52</v>
      </c>
      <c r="C56" s="25">
        <v>179</v>
      </c>
      <c r="D56" s="26">
        <v>226</v>
      </c>
      <c r="E56" s="130">
        <v>226</v>
      </c>
      <c r="F56" s="26">
        <v>272</v>
      </c>
      <c r="G56" s="26">
        <v>273</v>
      </c>
      <c r="H56" s="69">
        <v>273</v>
      </c>
      <c r="I56" s="26">
        <v>104</v>
      </c>
      <c r="J56" s="26">
        <v>122</v>
      </c>
      <c r="K56" s="65">
        <v>147</v>
      </c>
      <c r="L56" s="66">
        <v>156</v>
      </c>
      <c r="M56" s="66">
        <v>189</v>
      </c>
      <c r="N56" s="128">
        <v>189</v>
      </c>
      <c r="O56" s="158">
        <f t="shared" si="10"/>
        <v>0.58100558659217882</v>
      </c>
      <c r="P56" s="71">
        <f t="shared" si="7"/>
        <v>0.53982300884955747</v>
      </c>
      <c r="Q56" s="71">
        <f t="shared" si="8"/>
        <v>0.65044247787610621</v>
      </c>
      <c r="R56" s="71">
        <f t="shared" si="4"/>
        <v>0.57352941176470584</v>
      </c>
      <c r="S56" s="71">
        <f t="shared" si="5"/>
        <v>0.69230769230769229</v>
      </c>
      <c r="T56" s="72">
        <f t="shared" si="6"/>
        <v>0.69230769230769229</v>
      </c>
    </row>
    <row r="57" spans="1:26" ht="13.8" thickBot="1" x14ac:dyDescent="0.3">
      <c r="B57" s="77" t="s">
        <v>53</v>
      </c>
      <c r="C57" s="35">
        <v>426</v>
      </c>
      <c r="D57" s="36">
        <v>466</v>
      </c>
      <c r="E57" s="132">
        <v>466</v>
      </c>
      <c r="F57" s="36">
        <v>491</v>
      </c>
      <c r="G57" s="36">
        <v>491</v>
      </c>
      <c r="H57" s="78">
        <v>491</v>
      </c>
      <c r="I57" s="36">
        <v>350</v>
      </c>
      <c r="J57" s="36">
        <v>360</v>
      </c>
      <c r="K57" s="65">
        <v>383</v>
      </c>
      <c r="L57" s="152">
        <v>393</v>
      </c>
      <c r="M57" s="152">
        <v>420</v>
      </c>
      <c r="N57" s="154">
        <v>420</v>
      </c>
      <c r="O57" s="160">
        <f t="shared" si="10"/>
        <v>0.82159624413145538</v>
      </c>
      <c r="P57" s="80">
        <f t="shared" si="7"/>
        <v>0.77253218884120167</v>
      </c>
      <c r="Q57" s="80">
        <f t="shared" si="8"/>
        <v>0.82188841201716734</v>
      </c>
      <c r="R57" s="80">
        <f t="shared" si="4"/>
        <v>0.80040733197556013</v>
      </c>
      <c r="S57" s="80">
        <f t="shared" si="5"/>
        <v>0.85539714867617112</v>
      </c>
      <c r="T57" s="81">
        <f t="shared" si="6"/>
        <v>0.85539714867617112</v>
      </c>
    </row>
    <row r="58" spans="1:26" ht="13.8" thickBot="1" x14ac:dyDescent="0.3">
      <c r="B58" s="133" t="s">
        <v>0</v>
      </c>
      <c r="C58" s="39">
        <f t="shared" ref="C58:N58" si="11">SUM(C13:C57)</f>
        <v>30984</v>
      </c>
      <c r="D58" s="40">
        <f t="shared" si="11"/>
        <v>32060</v>
      </c>
      <c r="E58" s="41">
        <f t="shared" si="11"/>
        <v>32432</v>
      </c>
      <c r="F58" s="41">
        <f t="shared" si="11"/>
        <v>33400</v>
      </c>
      <c r="G58" s="41">
        <f t="shared" si="11"/>
        <v>33763</v>
      </c>
      <c r="H58" s="41">
        <f t="shared" si="11"/>
        <v>33798</v>
      </c>
      <c r="I58" s="40">
        <f t="shared" si="11"/>
        <v>22132</v>
      </c>
      <c r="J58" s="40">
        <f t="shared" si="11"/>
        <v>22512</v>
      </c>
      <c r="K58" s="40">
        <f t="shared" si="11"/>
        <v>23169</v>
      </c>
      <c r="L58" s="40">
        <f t="shared" si="11"/>
        <v>24000</v>
      </c>
      <c r="M58" s="40">
        <f t="shared" si="11"/>
        <v>24622</v>
      </c>
      <c r="N58" s="41">
        <f t="shared" si="11"/>
        <v>24793</v>
      </c>
      <c r="O58" s="43">
        <f t="shared" si="10"/>
        <v>0.71430415698424998</v>
      </c>
      <c r="P58" s="44">
        <f t="shared" si="7"/>
        <v>0.70218340611353713</v>
      </c>
      <c r="Q58" s="44">
        <f t="shared" si="8"/>
        <v>0.71438702516033548</v>
      </c>
      <c r="R58" s="44">
        <f t="shared" si="4"/>
        <v>0.71856287425149701</v>
      </c>
      <c r="S58" s="44">
        <f t="shared" si="5"/>
        <v>0.72925984065397031</v>
      </c>
      <c r="T58" s="82">
        <f t="shared" si="6"/>
        <v>0.7335641162198947</v>
      </c>
    </row>
    <row r="59" spans="1:26" x14ac:dyDescent="0.25">
      <c r="A59" s="45" t="s">
        <v>77</v>
      </c>
      <c r="B59" s="260" t="s">
        <v>78</v>
      </c>
      <c r="C59" s="260"/>
      <c r="D59" s="260"/>
      <c r="E59" s="260"/>
      <c r="F59" s="260"/>
      <c r="G59" s="260"/>
      <c r="H59" s="260"/>
      <c r="I59" s="260"/>
      <c r="J59" s="260"/>
      <c r="K59" s="260"/>
      <c r="L59" s="260"/>
      <c r="M59" s="260"/>
      <c r="N59" s="260"/>
      <c r="O59" s="260"/>
      <c r="P59" s="260"/>
      <c r="Q59" s="260"/>
      <c r="R59" s="260"/>
      <c r="S59" s="260"/>
      <c r="T59" s="260"/>
      <c r="U59" s="260"/>
      <c r="V59" s="260"/>
      <c r="W59" s="260"/>
      <c r="X59" s="260"/>
      <c r="Y59" s="260"/>
      <c r="Z59" s="260"/>
    </row>
    <row r="60" spans="1:26" x14ac:dyDescent="0.25">
      <c r="A60" s="45" t="s">
        <v>79</v>
      </c>
      <c r="B60" s="260" t="s">
        <v>80</v>
      </c>
      <c r="C60" s="260"/>
      <c r="D60" s="260"/>
      <c r="E60" s="260"/>
      <c r="F60" s="260"/>
      <c r="G60" s="260"/>
      <c r="H60" s="260"/>
      <c r="I60" s="260"/>
      <c r="J60" s="260"/>
      <c r="K60" s="260"/>
      <c r="L60" s="260"/>
      <c r="M60" s="260"/>
      <c r="N60" s="260"/>
      <c r="O60" s="260"/>
      <c r="P60" s="260"/>
      <c r="Q60" s="260"/>
      <c r="R60" s="260"/>
      <c r="S60" s="260"/>
      <c r="T60" s="260"/>
      <c r="U60" s="260"/>
      <c r="V60" s="260"/>
      <c r="W60" s="260"/>
      <c r="X60" s="260"/>
      <c r="Y60" s="260"/>
      <c r="Z60" s="260"/>
    </row>
    <row r="61" spans="1:26" x14ac:dyDescent="0.25">
      <c r="A61" s="45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</row>
    <row r="62" spans="1:26" x14ac:dyDescent="0.25">
      <c r="A62" s="4" t="s">
        <v>103</v>
      </c>
    </row>
    <row r="63" spans="1:26" ht="6" customHeight="1" thickBot="1" x14ac:dyDescent="0.3"/>
    <row r="64" spans="1:26" ht="13.8" thickBot="1" x14ac:dyDescent="0.3">
      <c r="B64" s="261" t="s">
        <v>22</v>
      </c>
      <c r="C64" s="251" t="s">
        <v>54</v>
      </c>
      <c r="D64" s="252"/>
      <c r="E64" s="252"/>
      <c r="F64" s="252"/>
      <c r="G64" s="252"/>
      <c r="H64" s="253"/>
      <c r="I64" s="251" t="s">
        <v>55</v>
      </c>
      <c r="J64" s="252"/>
      <c r="K64" s="252"/>
      <c r="L64" s="252"/>
      <c r="M64" s="252"/>
      <c r="N64" s="253"/>
      <c r="O64" s="257" t="s">
        <v>7</v>
      </c>
      <c r="P64" s="258"/>
      <c r="Q64" s="258"/>
      <c r="R64" s="258"/>
      <c r="S64" s="258"/>
      <c r="T64" s="259"/>
    </row>
    <row r="65" spans="1:26" s="23" customFormat="1" ht="13.8" thickBot="1" x14ac:dyDescent="0.25">
      <c r="A65" s="20"/>
      <c r="B65" s="262"/>
      <c r="C65" s="142" t="s">
        <v>26</v>
      </c>
      <c r="D65" s="143" t="s">
        <v>56</v>
      </c>
      <c r="E65" s="144" t="s">
        <v>57</v>
      </c>
      <c r="F65" s="145" t="s">
        <v>104</v>
      </c>
      <c r="G65" s="145" t="s">
        <v>105</v>
      </c>
      <c r="H65" s="141" t="s">
        <v>227</v>
      </c>
      <c r="I65" s="22" t="s">
        <v>26</v>
      </c>
      <c r="J65" s="21" t="s">
        <v>56</v>
      </c>
      <c r="K65" s="22" t="s">
        <v>57</v>
      </c>
      <c r="L65" s="140" t="s">
        <v>104</v>
      </c>
      <c r="M65" s="140" t="s">
        <v>105</v>
      </c>
      <c r="N65" s="141" t="s">
        <v>227</v>
      </c>
      <c r="O65" s="159" t="s">
        <v>26</v>
      </c>
      <c r="P65" s="137" t="s">
        <v>56</v>
      </c>
      <c r="Q65" s="137" t="s">
        <v>57</v>
      </c>
      <c r="R65" s="153" t="s">
        <v>104</v>
      </c>
      <c r="S65" s="153" t="s">
        <v>105</v>
      </c>
      <c r="T65" s="141" t="s">
        <v>227</v>
      </c>
    </row>
    <row r="66" spans="1:26" x14ac:dyDescent="0.25">
      <c r="B66" s="24" t="s">
        <v>81</v>
      </c>
      <c r="C66" s="146">
        <v>57</v>
      </c>
      <c r="D66" s="147">
        <v>57</v>
      </c>
      <c r="E66" s="148">
        <v>57</v>
      </c>
      <c r="F66" s="147">
        <v>57</v>
      </c>
      <c r="G66" s="147">
        <v>57</v>
      </c>
      <c r="H66" s="149">
        <v>57</v>
      </c>
      <c r="I66" s="85">
        <v>25</v>
      </c>
      <c r="J66" s="86">
        <v>25</v>
      </c>
      <c r="K66" s="86">
        <v>25</v>
      </c>
      <c r="L66" s="87">
        <v>25</v>
      </c>
      <c r="M66" s="87">
        <v>25</v>
      </c>
      <c r="N66" s="90">
        <v>25</v>
      </c>
      <c r="O66" s="91">
        <f t="shared" ref="O66:Q70" si="12">IFERROR(I66/C66,"")</f>
        <v>0.43859649122807015</v>
      </c>
      <c r="P66" s="92">
        <f t="shared" si="12"/>
        <v>0.43859649122807015</v>
      </c>
      <c r="Q66" s="92">
        <f t="shared" si="12"/>
        <v>0.43859649122807015</v>
      </c>
      <c r="R66" s="92">
        <f t="shared" ref="R66:R70" si="13">IFERROR(L66/F66,"")</f>
        <v>0.43859649122807015</v>
      </c>
      <c r="S66" s="92">
        <f t="shared" ref="S66:S70" si="14">IFERROR(M66/G66,"")</f>
        <v>0.43859649122807015</v>
      </c>
      <c r="T66" s="93">
        <f t="shared" ref="T66:T70" si="15">IFERROR(N66/H66,"")</f>
        <v>0.43859649122807015</v>
      </c>
    </row>
    <row r="67" spans="1:26" x14ac:dyDescent="0.25">
      <c r="B67" s="24" t="s">
        <v>82</v>
      </c>
      <c r="C67" s="138">
        <v>21</v>
      </c>
      <c r="D67" s="87">
        <v>21</v>
      </c>
      <c r="E67" s="90">
        <v>21</v>
      </c>
      <c r="F67" s="87">
        <v>21</v>
      </c>
      <c r="G67" s="87">
        <v>21</v>
      </c>
      <c r="H67" s="89">
        <v>21</v>
      </c>
      <c r="I67" s="88">
        <v>8</v>
      </c>
      <c r="J67" s="90">
        <v>8</v>
      </c>
      <c r="K67" s="90">
        <v>8</v>
      </c>
      <c r="L67" s="87">
        <v>8</v>
      </c>
      <c r="M67" s="87">
        <v>8</v>
      </c>
      <c r="N67" s="90">
        <v>8</v>
      </c>
      <c r="O67" s="91">
        <f t="shared" si="12"/>
        <v>0.38095238095238093</v>
      </c>
      <c r="P67" s="92">
        <f t="shared" si="12"/>
        <v>0.38095238095238093</v>
      </c>
      <c r="Q67" s="92">
        <f t="shared" si="12"/>
        <v>0.38095238095238093</v>
      </c>
      <c r="R67" s="92">
        <f t="shared" si="13"/>
        <v>0.38095238095238093</v>
      </c>
      <c r="S67" s="92">
        <f t="shared" si="14"/>
        <v>0.38095238095238093</v>
      </c>
      <c r="T67" s="93">
        <f t="shared" si="15"/>
        <v>0.38095238095238093</v>
      </c>
    </row>
    <row r="68" spans="1:26" x14ac:dyDescent="0.25">
      <c r="B68" s="24" t="s">
        <v>83</v>
      </c>
      <c r="C68" s="138">
        <v>201</v>
      </c>
      <c r="D68" s="87">
        <v>201</v>
      </c>
      <c r="E68" s="90">
        <v>201</v>
      </c>
      <c r="F68" s="87">
        <v>201</v>
      </c>
      <c r="G68" s="87">
        <v>201</v>
      </c>
      <c r="H68" s="89">
        <v>201</v>
      </c>
      <c r="I68" s="88">
        <v>68</v>
      </c>
      <c r="J68" s="90">
        <v>68</v>
      </c>
      <c r="K68" s="90">
        <v>68</v>
      </c>
      <c r="L68" s="87">
        <v>69</v>
      </c>
      <c r="M68" s="87">
        <v>69</v>
      </c>
      <c r="N68" s="90">
        <v>69</v>
      </c>
      <c r="O68" s="91">
        <f t="shared" si="12"/>
        <v>0.3383084577114428</v>
      </c>
      <c r="P68" s="92">
        <f t="shared" si="12"/>
        <v>0.3383084577114428</v>
      </c>
      <c r="Q68" s="92">
        <f t="shared" si="12"/>
        <v>0.3383084577114428</v>
      </c>
      <c r="R68" s="92">
        <f t="shared" si="13"/>
        <v>0.34328358208955223</v>
      </c>
      <c r="S68" s="92">
        <f t="shared" si="14"/>
        <v>0.34328358208955223</v>
      </c>
      <c r="T68" s="93">
        <f t="shared" si="15"/>
        <v>0.34328358208955223</v>
      </c>
    </row>
    <row r="69" spans="1:26" ht="13.8" thickBot="1" x14ac:dyDescent="0.3">
      <c r="B69" s="94" t="s">
        <v>84</v>
      </c>
      <c r="C69" s="150">
        <v>13</v>
      </c>
      <c r="D69" s="151">
        <v>13</v>
      </c>
      <c r="E69" s="96">
        <v>13</v>
      </c>
      <c r="F69" s="151">
        <v>13</v>
      </c>
      <c r="G69" s="151">
        <v>13</v>
      </c>
      <c r="H69" s="97">
        <v>13</v>
      </c>
      <c r="I69" s="95">
        <v>3</v>
      </c>
      <c r="J69" s="96">
        <v>3</v>
      </c>
      <c r="K69" s="96">
        <v>3</v>
      </c>
      <c r="L69" s="87">
        <v>3</v>
      </c>
      <c r="M69" s="87">
        <v>3</v>
      </c>
      <c r="N69" s="90">
        <v>3</v>
      </c>
      <c r="O69" s="53">
        <f t="shared" si="12"/>
        <v>0.23076923076923078</v>
      </c>
      <c r="P69" s="54">
        <f t="shared" si="12"/>
        <v>0.23076923076923078</v>
      </c>
      <c r="Q69" s="54">
        <f t="shared" si="12"/>
        <v>0.23076923076923078</v>
      </c>
      <c r="R69" s="54">
        <f t="shared" si="13"/>
        <v>0.23076923076923078</v>
      </c>
      <c r="S69" s="54">
        <f t="shared" si="14"/>
        <v>0.23076923076923078</v>
      </c>
      <c r="T69" s="55">
        <f t="shared" si="15"/>
        <v>0.23076923076923078</v>
      </c>
    </row>
    <row r="70" spans="1:26" ht="21" customHeight="1" thickBot="1" x14ac:dyDescent="0.3">
      <c r="B70" s="229" t="s">
        <v>0</v>
      </c>
      <c r="C70" s="229">
        <f t="shared" ref="C70:N70" si="16">SUM(C66:C69)</f>
        <v>292</v>
      </c>
      <c r="D70" s="41">
        <f t="shared" si="16"/>
        <v>292</v>
      </c>
      <c r="E70" s="41">
        <f t="shared" si="16"/>
        <v>292</v>
      </c>
      <c r="F70" s="41">
        <f t="shared" si="16"/>
        <v>292</v>
      </c>
      <c r="G70" s="41">
        <f t="shared" si="16"/>
        <v>292</v>
      </c>
      <c r="H70" s="41">
        <f t="shared" si="16"/>
        <v>292</v>
      </c>
      <c r="I70" s="230">
        <f t="shared" si="16"/>
        <v>104</v>
      </c>
      <c r="J70" s="41">
        <f t="shared" si="16"/>
        <v>104</v>
      </c>
      <c r="K70" s="41">
        <f t="shared" si="16"/>
        <v>104</v>
      </c>
      <c r="L70" s="41">
        <f t="shared" si="16"/>
        <v>105</v>
      </c>
      <c r="M70" s="41">
        <f t="shared" si="16"/>
        <v>105</v>
      </c>
      <c r="N70" s="41">
        <f t="shared" si="16"/>
        <v>105</v>
      </c>
      <c r="O70" s="43">
        <f t="shared" si="12"/>
        <v>0.35616438356164382</v>
      </c>
      <c r="P70" s="44">
        <f t="shared" si="12"/>
        <v>0.35616438356164382</v>
      </c>
      <c r="Q70" s="44">
        <f t="shared" si="12"/>
        <v>0.35616438356164382</v>
      </c>
      <c r="R70" s="44">
        <f t="shared" si="13"/>
        <v>0.3595890410958904</v>
      </c>
      <c r="S70" s="44">
        <f t="shared" si="14"/>
        <v>0.3595890410958904</v>
      </c>
      <c r="T70" s="82">
        <f t="shared" si="15"/>
        <v>0.3595890410958904</v>
      </c>
    </row>
    <row r="71" spans="1:26" x14ac:dyDescent="0.25">
      <c r="A71" s="45" t="s">
        <v>79</v>
      </c>
      <c r="B71" s="260" t="s">
        <v>80</v>
      </c>
      <c r="C71" s="260"/>
      <c r="D71" s="260"/>
      <c r="E71" s="260"/>
      <c r="F71" s="260"/>
      <c r="G71" s="260"/>
      <c r="H71" s="260"/>
      <c r="I71" s="260"/>
      <c r="J71" s="260"/>
      <c r="K71" s="260"/>
      <c r="L71" s="260"/>
      <c r="M71" s="260"/>
      <c r="N71" s="260"/>
      <c r="O71" s="260"/>
      <c r="P71" s="260"/>
      <c r="Q71" s="260"/>
      <c r="R71" s="260"/>
      <c r="S71" s="260"/>
      <c r="T71" s="260"/>
      <c r="U71" s="260"/>
      <c r="V71" s="260"/>
      <c r="W71" s="260"/>
      <c r="X71" s="260"/>
      <c r="Y71" s="260"/>
      <c r="Z71" s="260"/>
    </row>
    <row r="73" spans="1:26" x14ac:dyDescent="0.25">
      <c r="A73" s="4" t="s">
        <v>223</v>
      </c>
      <c r="G73" s="227"/>
    </row>
    <row r="74" spans="1:26" ht="6" customHeight="1" thickBot="1" x14ac:dyDescent="0.3"/>
    <row r="75" spans="1:26" ht="13.8" thickBot="1" x14ac:dyDescent="0.3">
      <c r="B75" s="261" t="s">
        <v>22</v>
      </c>
      <c r="C75" s="251" t="s">
        <v>54</v>
      </c>
      <c r="D75" s="252"/>
      <c r="E75" s="252"/>
      <c r="F75" s="252"/>
      <c r="G75" s="253"/>
      <c r="H75" s="251" t="s">
        <v>55</v>
      </c>
      <c r="I75" s="252"/>
      <c r="J75" s="252"/>
      <c r="K75" s="252"/>
      <c r="L75" s="253"/>
      <c r="M75" s="251" t="s">
        <v>7</v>
      </c>
      <c r="N75" s="252"/>
      <c r="O75" s="252"/>
      <c r="P75" s="252"/>
      <c r="Q75" s="253"/>
      <c r="R75" s="3"/>
      <c r="S75" s="3"/>
      <c r="T75" s="3"/>
    </row>
    <row r="76" spans="1:26" s="23" customFormat="1" ht="13.8" thickBot="1" x14ac:dyDescent="0.25">
      <c r="A76" s="20"/>
      <c r="B76" s="262"/>
      <c r="C76" s="142" t="s">
        <v>56</v>
      </c>
      <c r="D76" s="143" t="s">
        <v>57</v>
      </c>
      <c r="E76" s="144" t="s">
        <v>104</v>
      </c>
      <c r="F76" s="145" t="s">
        <v>105</v>
      </c>
      <c r="G76" s="141" t="s">
        <v>227</v>
      </c>
      <c r="H76" s="135" t="s">
        <v>56</v>
      </c>
      <c r="I76" s="84" t="s">
        <v>57</v>
      </c>
      <c r="J76" s="136" t="s">
        <v>104</v>
      </c>
      <c r="K76" s="216" t="s">
        <v>105</v>
      </c>
      <c r="L76" s="141" t="s">
        <v>227</v>
      </c>
      <c r="M76" s="135" t="s">
        <v>56</v>
      </c>
      <c r="N76" s="84" t="s">
        <v>57</v>
      </c>
      <c r="O76" s="136" t="s">
        <v>104</v>
      </c>
      <c r="P76" s="216" t="s">
        <v>105</v>
      </c>
      <c r="Q76" s="141" t="s">
        <v>227</v>
      </c>
    </row>
    <row r="77" spans="1:26" x14ac:dyDescent="0.25">
      <c r="B77" s="24" t="s">
        <v>220</v>
      </c>
      <c r="C77" s="146">
        <v>36</v>
      </c>
      <c r="D77" s="147">
        <v>40</v>
      </c>
      <c r="E77" s="148">
        <v>40</v>
      </c>
      <c r="F77" s="147">
        <v>40</v>
      </c>
      <c r="G77" s="148">
        <v>40</v>
      </c>
      <c r="H77" s="211">
        <v>23</v>
      </c>
      <c r="I77" s="86">
        <v>23</v>
      </c>
      <c r="J77" s="86">
        <v>23</v>
      </c>
      <c r="K77" s="212">
        <v>23</v>
      </c>
      <c r="L77" s="212">
        <v>23</v>
      </c>
      <c r="M77" s="213">
        <f t="shared" ref="M77:Q78" si="17">IFERROR(H77/C77,"")</f>
        <v>0.63888888888888884</v>
      </c>
      <c r="N77" s="214">
        <f t="shared" si="17"/>
        <v>0.57499999999999996</v>
      </c>
      <c r="O77" s="214">
        <f t="shared" si="17"/>
        <v>0.57499999999999996</v>
      </c>
      <c r="P77" s="214">
        <f t="shared" si="17"/>
        <v>0.57499999999999996</v>
      </c>
      <c r="Q77" s="215">
        <f t="shared" si="17"/>
        <v>0.57499999999999996</v>
      </c>
      <c r="R77" s="3"/>
      <c r="S77" s="3"/>
      <c r="T77" s="3"/>
    </row>
    <row r="78" spans="1:26" x14ac:dyDescent="0.25">
      <c r="B78" s="24" t="s">
        <v>221</v>
      </c>
      <c r="C78" s="138">
        <v>13</v>
      </c>
      <c r="D78" s="87">
        <v>14</v>
      </c>
      <c r="E78" s="90">
        <v>14</v>
      </c>
      <c r="F78" s="87">
        <v>14</v>
      </c>
      <c r="G78" s="90">
        <v>14</v>
      </c>
      <c r="H78" s="138">
        <v>4</v>
      </c>
      <c r="I78" s="90">
        <v>5</v>
      </c>
      <c r="J78" s="90">
        <v>5</v>
      </c>
      <c r="K78" s="87">
        <v>6</v>
      </c>
      <c r="L78" s="87">
        <v>6</v>
      </c>
      <c r="M78" s="91">
        <f t="shared" si="17"/>
        <v>0.30769230769230771</v>
      </c>
      <c r="N78" s="92">
        <f t="shared" si="17"/>
        <v>0.35714285714285715</v>
      </c>
      <c r="O78" s="92">
        <f t="shared" si="17"/>
        <v>0.35714285714285715</v>
      </c>
      <c r="P78" s="92">
        <f t="shared" si="17"/>
        <v>0.42857142857142855</v>
      </c>
      <c r="Q78" s="93">
        <f t="shared" si="17"/>
        <v>0.42857142857142855</v>
      </c>
      <c r="R78" s="3"/>
      <c r="S78" s="3"/>
      <c r="T78" s="3"/>
    </row>
    <row r="79" spans="1:26" ht="13.8" thickBot="1" x14ac:dyDescent="0.3">
      <c r="B79" s="24" t="s">
        <v>222</v>
      </c>
      <c r="C79" s="185"/>
      <c r="D79" s="186"/>
      <c r="E79" s="187"/>
      <c r="F79" s="87">
        <v>5</v>
      </c>
      <c r="G79" s="90">
        <v>5</v>
      </c>
      <c r="H79" s="185"/>
      <c r="I79" s="186"/>
      <c r="J79" s="187"/>
      <c r="K79" s="87">
        <v>0</v>
      </c>
      <c r="L79" s="87">
        <v>0</v>
      </c>
      <c r="M79" s="185"/>
      <c r="N79" s="186"/>
      <c r="O79" s="187"/>
      <c r="P79" s="92">
        <f>IFERROR(K79/F79,"")</f>
        <v>0</v>
      </c>
      <c r="Q79" s="93">
        <f>IFERROR(L79/G79,"")</f>
        <v>0</v>
      </c>
      <c r="R79" s="3"/>
      <c r="S79" s="3"/>
      <c r="T79" s="3"/>
    </row>
    <row r="80" spans="1:26" ht="21" customHeight="1" thickBot="1" x14ac:dyDescent="0.3">
      <c r="B80" s="229" t="s">
        <v>0</v>
      </c>
      <c r="C80" s="229">
        <f t="shared" ref="C80:L80" si="18">SUM(C77:C79)</f>
        <v>49</v>
      </c>
      <c r="D80" s="41">
        <f t="shared" si="18"/>
        <v>54</v>
      </c>
      <c r="E80" s="41">
        <f t="shared" si="18"/>
        <v>54</v>
      </c>
      <c r="F80" s="41">
        <f t="shared" si="18"/>
        <v>59</v>
      </c>
      <c r="G80" s="41">
        <f t="shared" si="18"/>
        <v>59</v>
      </c>
      <c r="H80" s="229">
        <f t="shared" si="18"/>
        <v>27</v>
      </c>
      <c r="I80" s="41">
        <f t="shared" si="18"/>
        <v>28</v>
      </c>
      <c r="J80" s="41">
        <f t="shared" si="18"/>
        <v>28</v>
      </c>
      <c r="K80" s="41">
        <f t="shared" si="18"/>
        <v>29</v>
      </c>
      <c r="L80" s="41">
        <f t="shared" si="18"/>
        <v>29</v>
      </c>
      <c r="M80" s="43">
        <f>IFERROR(H80/C80,"")</f>
        <v>0.55102040816326525</v>
      </c>
      <c r="N80" s="44">
        <f>IFERROR(I80/D80,"")</f>
        <v>0.51851851851851849</v>
      </c>
      <c r="O80" s="44">
        <f>IFERROR(J80/E80,"")</f>
        <v>0.51851851851851849</v>
      </c>
      <c r="P80" s="44">
        <f>IFERROR(K80/F80,"")</f>
        <v>0.49152542372881358</v>
      </c>
      <c r="Q80" s="82">
        <f>IFERROR(L80/G80,"")</f>
        <v>0.49152542372881358</v>
      </c>
      <c r="R80" s="3"/>
      <c r="S80" s="3"/>
      <c r="T80" s="3"/>
    </row>
    <row r="81" spans="1:26" x14ac:dyDescent="0.25">
      <c r="A81" s="45" t="s">
        <v>79</v>
      </c>
      <c r="B81" s="260" t="s">
        <v>80</v>
      </c>
      <c r="C81" s="260"/>
      <c r="D81" s="260"/>
      <c r="E81" s="260"/>
      <c r="F81" s="260"/>
      <c r="G81" s="260"/>
      <c r="H81" s="260"/>
      <c r="I81" s="260"/>
      <c r="J81" s="260"/>
      <c r="K81" s="260"/>
      <c r="L81" s="260"/>
      <c r="M81" s="260"/>
      <c r="N81" s="260"/>
      <c r="O81" s="260"/>
      <c r="P81" s="260"/>
      <c r="Q81" s="260"/>
      <c r="R81" s="260"/>
      <c r="S81" s="260"/>
      <c r="T81" s="260"/>
      <c r="U81" s="260"/>
      <c r="V81" s="260"/>
      <c r="W81" s="260"/>
      <c r="X81" s="260"/>
      <c r="Y81" s="260"/>
      <c r="Z81" s="260"/>
    </row>
    <row r="83" spans="1:26" ht="13.8" thickBot="1" x14ac:dyDescent="0.3">
      <c r="A83" s="4" t="s">
        <v>169</v>
      </c>
      <c r="O83" s="17"/>
      <c r="P83" s="17"/>
      <c r="Q83" s="17"/>
      <c r="R83" s="17"/>
      <c r="S83" s="17"/>
      <c r="T83" s="17"/>
    </row>
    <row r="84" spans="1:26" ht="13.8" thickBot="1" x14ac:dyDescent="0.3">
      <c r="B84" s="263" t="s">
        <v>22</v>
      </c>
      <c r="C84" s="251" t="s">
        <v>228</v>
      </c>
      <c r="D84" s="252"/>
      <c r="E84" s="252"/>
      <c r="F84" s="252"/>
      <c r="G84" s="252"/>
      <c r="H84" s="253"/>
      <c r="I84" s="251" t="s">
        <v>229</v>
      </c>
      <c r="J84" s="252"/>
      <c r="K84" s="252"/>
      <c r="L84" s="252"/>
      <c r="M84" s="252"/>
      <c r="N84" s="253"/>
      <c r="O84" s="251" t="s">
        <v>23</v>
      </c>
      <c r="P84" s="252"/>
      <c r="Q84" s="252"/>
      <c r="R84" s="252"/>
      <c r="S84" s="252"/>
      <c r="T84" s="253"/>
    </row>
    <row r="85" spans="1:26" ht="13.8" thickBot="1" x14ac:dyDescent="0.3">
      <c r="B85" s="264"/>
      <c r="C85" s="199" t="s">
        <v>57</v>
      </c>
      <c r="D85" s="84" t="s">
        <v>58</v>
      </c>
      <c r="E85" s="136" t="s">
        <v>104</v>
      </c>
      <c r="F85" s="84" t="s">
        <v>105</v>
      </c>
      <c r="G85" s="84" t="s">
        <v>108</v>
      </c>
      <c r="H85" s="169" t="s">
        <v>106</v>
      </c>
      <c r="I85" s="142" t="s">
        <v>57</v>
      </c>
      <c r="J85" s="143" t="s">
        <v>58</v>
      </c>
      <c r="K85" s="143" t="s">
        <v>104</v>
      </c>
      <c r="L85" s="144" t="s">
        <v>105</v>
      </c>
      <c r="M85" s="178" t="s">
        <v>108</v>
      </c>
      <c r="N85" s="172" t="s">
        <v>106</v>
      </c>
      <c r="O85" s="142" t="s">
        <v>57</v>
      </c>
      <c r="P85" s="143" t="s">
        <v>58</v>
      </c>
      <c r="Q85" s="143" t="s">
        <v>104</v>
      </c>
      <c r="R85" s="144" t="s">
        <v>105</v>
      </c>
      <c r="S85" s="178" t="s">
        <v>108</v>
      </c>
      <c r="T85" s="172" t="s">
        <v>106</v>
      </c>
    </row>
    <row r="86" spans="1:26" x14ac:dyDescent="0.25">
      <c r="B86" s="24" t="s">
        <v>142</v>
      </c>
      <c r="C86" s="166">
        <v>116</v>
      </c>
      <c r="D86" s="167">
        <v>118</v>
      </c>
      <c r="E86" s="167">
        <v>121</v>
      </c>
      <c r="F86" s="168">
        <v>123</v>
      </c>
      <c r="G86" s="217">
        <v>124</v>
      </c>
      <c r="H86" s="218">
        <v>129</v>
      </c>
      <c r="I86" s="46">
        <v>21</v>
      </c>
      <c r="J86" s="47">
        <v>21</v>
      </c>
      <c r="K86" s="47">
        <v>21</v>
      </c>
      <c r="L86" s="47">
        <v>21</v>
      </c>
      <c r="M86" s="223">
        <v>21</v>
      </c>
      <c r="N86" s="224">
        <v>24</v>
      </c>
      <c r="O86" s="48">
        <f t="shared" ref="O86:T118" si="19">IFERROR(I86/C86,"")</f>
        <v>0.18103448275862069</v>
      </c>
      <c r="P86" s="49">
        <f t="shared" si="19"/>
        <v>0.17796610169491525</v>
      </c>
      <c r="Q86" s="49">
        <f t="shared" si="19"/>
        <v>0.17355371900826447</v>
      </c>
      <c r="R86" s="49">
        <f t="shared" si="19"/>
        <v>0.17073170731707318</v>
      </c>
      <c r="S86" s="49">
        <f t="shared" si="19"/>
        <v>0.16935483870967741</v>
      </c>
      <c r="T86" s="50">
        <f t="shared" si="19"/>
        <v>0.18604651162790697</v>
      </c>
    </row>
    <row r="87" spans="1:26" x14ac:dyDescent="0.25">
      <c r="B87" s="24" t="s">
        <v>143</v>
      </c>
      <c r="C87" s="200">
        <v>6</v>
      </c>
      <c r="D87" s="183">
        <v>6</v>
      </c>
      <c r="E87" s="183">
        <v>6</v>
      </c>
      <c r="F87" s="184">
        <v>6</v>
      </c>
      <c r="G87" s="219">
        <v>6</v>
      </c>
      <c r="H87" s="220">
        <v>6</v>
      </c>
      <c r="I87" s="202">
        <v>3</v>
      </c>
      <c r="J87" s="183">
        <v>3</v>
      </c>
      <c r="K87" s="183">
        <v>3</v>
      </c>
      <c r="L87" s="183">
        <v>3</v>
      </c>
      <c r="M87" s="193">
        <v>3</v>
      </c>
      <c r="N87" s="220">
        <v>3</v>
      </c>
      <c r="O87" s="204">
        <f t="shared" si="19"/>
        <v>0.5</v>
      </c>
      <c r="P87" s="205">
        <f t="shared" si="19"/>
        <v>0.5</v>
      </c>
      <c r="Q87" s="205">
        <f t="shared" si="19"/>
        <v>0.5</v>
      </c>
      <c r="R87" s="205">
        <f t="shared" si="19"/>
        <v>0.5</v>
      </c>
      <c r="S87" s="205">
        <f t="shared" si="19"/>
        <v>0.5</v>
      </c>
      <c r="T87" s="93">
        <f t="shared" si="19"/>
        <v>0.5</v>
      </c>
    </row>
    <row r="88" spans="1:26" x14ac:dyDescent="0.25">
      <c r="B88" s="24" t="s">
        <v>144</v>
      </c>
      <c r="C88" s="200">
        <v>1</v>
      </c>
      <c r="D88" s="183">
        <v>1</v>
      </c>
      <c r="E88" s="183">
        <v>1</v>
      </c>
      <c r="F88" s="184">
        <v>1</v>
      </c>
      <c r="G88" s="219">
        <v>1</v>
      </c>
      <c r="H88" s="220">
        <v>1</v>
      </c>
      <c r="I88" s="202">
        <v>0</v>
      </c>
      <c r="J88" s="183">
        <v>0</v>
      </c>
      <c r="K88" s="183">
        <v>0</v>
      </c>
      <c r="L88" s="183">
        <v>0</v>
      </c>
      <c r="M88" s="193">
        <v>0</v>
      </c>
      <c r="N88" s="220">
        <v>0</v>
      </c>
      <c r="O88" s="204">
        <f t="shared" si="19"/>
        <v>0</v>
      </c>
      <c r="P88" s="205">
        <f t="shared" si="19"/>
        <v>0</v>
      </c>
      <c r="Q88" s="205">
        <f t="shared" si="19"/>
        <v>0</v>
      </c>
      <c r="R88" s="205">
        <f t="shared" si="19"/>
        <v>0</v>
      </c>
      <c r="S88" s="205">
        <f t="shared" si="19"/>
        <v>0</v>
      </c>
      <c r="T88" s="93">
        <f t="shared" si="19"/>
        <v>0</v>
      </c>
    </row>
    <row r="89" spans="1:26" x14ac:dyDescent="0.25">
      <c r="B89" s="24" t="s">
        <v>145</v>
      </c>
      <c r="C89" s="200">
        <v>14</v>
      </c>
      <c r="D89" s="183">
        <v>14</v>
      </c>
      <c r="E89" s="183">
        <v>14</v>
      </c>
      <c r="F89" s="184">
        <v>14</v>
      </c>
      <c r="G89" s="219">
        <v>14</v>
      </c>
      <c r="H89" s="220">
        <v>14</v>
      </c>
      <c r="I89" s="202">
        <v>0</v>
      </c>
      <c r="J89" s="183">
        <v>0</v>
      </c>
      <c r="K89" s="183">
        <v>3</v>
      </c>
      <c r="L89" s="183">
        <v>3</v>
      </c>
      <c r="M89" s="193">
        <v>3</v>
      </c>
      <c r="N89" s="220">
        <v>4</v>
      </c>
      <c r="O89" s="204">
        <f t="shared" si="19"/>
        <v>0</v>
      </c>
      <c r="P89" s="205">
        <f t="shared" si="19"/>
        <v>0</v>
      </c>
      <c r="Q89" s="205">
        <f t="shared" si="19"/>
        <v>0.21428571428571427</v>
      </c>
      <c r="R89" s="205">
        <f t="shared" si="19"/>
        <v>0.21428571428571427</v>
      </c>
      <c r="S89" s="205">
        <f t="shared" si="19"/>
        <v>0.21428571428571427</v>
      </c>
      <c r="T89" s="93">
        <f t="shared" si="19"/>
        <v>0.2857142857142857</v>
      </c>
    </row>
    <row r="90" spans="1:26" x14ac:dyDescent="0.25">
      <c r="B90" s="24" t="s">
        <v>146</v>
      </c>
      <c r="C90" s="200">
        <v>0</v>
      </c>
      <c r="D90" s="183">
        <v>0</v>
      </c>
      <c r="E90" s="183">
        <v>1</v>
      </c>
      <c r="F90" s="184">
        <v>1</v>
      </c>
      <c r="G90" s="219">
        <v>1</v>
      </c>
      <c r="H90" s="220">
        <v>1</v>
      </c>
      <c r="I90" s="202">
        <v>0</v>
      </c>
      <c r="J90" s="183">
        <v>0</v>
      </c>
      <c r="K90" s="183">
        <v>0</v>
      </c>
      <c r="L90" s="183">
        <v>0</v>
      </c>
      <c r="M90" s="193">
        <v>0</v>
      </c>
      <c r="N90" s="220">
        <v>0</v>
      </c>
      <c r="O90" s="195" t="str">
        <f t="shared" ref="O90:O116" si="20">IFERROR(I90/C90,"")</f>
        <v/>
      </c>
      <c r="P90" s="196" t="str">
        <f t="shared" ref="P90:P116" si="21">IFERROR(J90/D90,"")</f>
        <v/>
      </c>
      <c r="Q90" s="205">
        <f t="shared" ref="Q90:Q116" si="22">IFERROR(K90/E90,"")</f>
        <v>0</v>
      </c>
      <c r="R90" s="205">
        <f t="shared" ref="R90:R116" si="23">IFERROR(L90/F90,"")</f>
        <v>0</v>
      </c>
      <c r="S90" s="205">
        <f t="shared" ref="S90:S116" si="24">IFERROR(M90/G90,"")</f>
        <v>0</v>
      </c>
      <c r="T90" s="93">
        <f t="shared" ref="T90:T116" si="25">IFERROR(N90/H90,"")</f>
        <v>0</v>
      </c>
    </row>
    <row r="91" spans="1:26" x14ac:dyDescent="0.25">
      <c r="B91" s="24" t="s">
        <v>147</v>
      </c>
      <c r="C91" s="200">
        <v>49</v>
      </c>
      <c r="D91" s="183">
        <v>49</v>
      </c>
      <c r="E91" s="183">
        <v>49</v>
      </c>
      <c r="F91" s="184">
        <v>49</v>
      </c>
      <c r="G91" s="219">
        <v>49</v>
      </c>
      <c r="H91" s="220">
        <v>49</v>
      </c>
      <c r="I91" s="202">
        <v>3</v>
      </c>
      <c r="J91" s="183">
        <v>3</v>
      </c>
      <c r="K91" s="183">
        <v>3</v>
      </c>
      <c r="L91" s="183">
        <v>3</v>
      </c>
      <c r="M91" s="193">
        <v>3</v>
      </c>
      <c r="N91" s="220">
        <v>4</v>
      </c>
      <c r="O91" s="204">
        <f t="shared" si="20"/>
        <v>6.1224489795918366E-2</v>
      </c>
      <c r="P91" s="205">
        <f t="shared" si="21"/>
        <v>6.1224489795918366E-2</v>
      </c>
      <c r="Q91" s="205">
        <f t="shared" si="22"/>
        <v>6.1224489795918366E-2</v>
      </c>
      <c r="R91" s="205">
        <f t="shared" si="23"/>
        <v>6.1224489795918366E-2</v>
      </c>
      <c r="S91" s="205">
        <f t="shared" si="24"/>
        <v>6.1224489795918366E-2</v>
      </c>
      <c r="T91" s="93">
        <f t="shared" si="25"/>
        <v>8.1632653061224483E-2</v>
      </c>
    </row>
    <row r="92" spans="1:26" x14ac:dyDescent="0.25">
      <c r="B92" s="24" t="s">
        <v>148</v>
      </c>
      <c r="C92" s="200">
        <v>12</v>
      </c>
      <c r="D92" s="183">
        <v>12</v>
      </c>
      <c r="E92" s="183">
        <v>12</v>
      </c>
      <c r="F92" s="184">
        <v>12</v>
      </c>
      <c r="G92" s="219">
        <v>12</v>
      </c>
      <c r="H92" s="220">
        <v>12</v>
      </c>
      <c r="I92" s="202">
        <v>4</v>
      </c>
      <c r="J92" s="183">
        <v>4</v>
      </c>
      <c r="K92" s="183">
        <v>4</v>
      </c>
      <c r="L92" s="183">
        <v>4</v>
      </c>
      <c r="M92" s="193">
        <v>4</v>
      </c>
      <c r="N92" s="220">
        <v>4</v>
      </c>
      <c r="O92" s="204">
        <f t="shared" si="20"/>
        <v>0.33333333333333331</v>
      </c>
      <c r="P92" s="205">
        <f t="shared" si="21"/>
        <v>0.33333333333333331</v>
      </c>
      <c r="Q92" s="205">
        <f t="shared" si="22"/>
        <v>0.33333333333333331</v>
      </c>
      <c r="R92" s="205">
        <f t="shared" si="23"/>
        <v>0.33333333333333331</v>
      </c>
      <c r="S92" s="205">
        <f t="shared" si="24"/>
        <v>0.33333333333333331</v>
      </c>
      <c r="T92" s="93">
        <f t="shared" si="25"/>
        <v>0.33333333333333331</v>
      </c>
    </row>
    <row r="93" spans="1:26" x14ac:dyDescent="0.25">
      <c r="B93" s="24" t="s">
        <v>149</v>
      </c>
      <c r="C93" s="200">
        <v>6</v>
      </c>
      <c r="D93" s="183">
        <v>7</v>
      </c>
      <c r="E93" s="183">
        <v>7</v>
      </c>
      <c r="F93" s="184">
        <v>7</v>
      </c>
      <c r="G93" s="219">
        <v>7</v>
      </c>
      <c r="H93" s="220">
        <v>7</v>
      </c>
      <c r="I93" s="202">
        <v>0</v>
      </c>
      <c r="J93" s="183">
        <v>0</v>
      </c>
      <c r="K93" s="183">
        <v>0</v>
      </c>
      <c r="L93" s="183">
        <v>0</v>
      </c>
      <c r="M93" s="193">
        <v>0</v>
      </c>
      <c r="N93" s="220">
        <v>0</v>
      </c>
      <c r="O93" s="204">
        <f t="shared" si="20"/>
        <v>0</v>
      </c>
      <c r="P93" s="205">
        <f t="shared" si="21"/>
        <v>0</v>
      </c>
      <c r="Q93" s="205">
        <f t="shared" si="22"/>
        <v>0</v>
      </c>
      <c r="R93" s="205">
        <f t="shared" si="23"/>
        <v>0</v>
      </c>
      <c r="S93" s="205">
        <f t="shared" si="24"/>
        <v>0</v>
      </c>
      <c r="T93" s="93">
        <f t="shared" si="25"/>
        <v>0</v>
      </c>
    </row>
    <row r="94" spans="1:26" x14ac:dyDescent="0.25">
      <c r="B94" s="24" t="s">
        <v>117</v>
      </c>
      <c r="C94" s="200">
        <v>40</v>
      </c>
      <c r="D94" s="183">
        <v>40</v>
      </c>
      <c r="E94" s="183">
        <v>40</v>
      </c>
      <c r="F94" s="184">
        <v>40</v>
      </c>
      <c r="G94" s="219">
        <v>40</v>
      </c>
      <c r="H94" s="220">
        <v>40</v>
      </c>
      <c r="I94" s="202">
        <v>2</v>
      </c>
      <c r="J94" s="183">
        <v>2</v>
      </c>
      <c r="K94" s="183">
        <v>2</v>
      </c>
      <c r="L94" s="183">
        <v>2</v>
      </c>
      <c r="M94" s="193">
        <v>2</v>
      </c>
      <c r="N94" s="220">
        <v>2</v>
      </c>
      <c r="O94" s="204">
        <f t="shared" si="20"/>
        <v>0.05</v>
      </c>
      <c r="P94" s="205">
        <f t="shared" si="21"/>
        <v>0.05</v>
      </c>
      <c r="Q94" s="205">
        <f t="shared" si="22"/>
        <v>0.05</v>
      </c>
      <c r="R94" s="205">
        <f t="shared" si="23"/>
        <v>0.05</v>
      </c>
      <c r="S94" s="205">
        <f t="shared" si="24"/>
        <v>0.05</v>
      </c>
      <c r="T94" s="93">
        <f t="shared" si="25"/>
        <v>0.05</v>
      </c>
    </row>
    <row r="95" spans="1:26" x14ac:dyDescent="0.25">
      <c r="B95" s="24" t="s">
        <v>150</v>
      </c>
      <c r="C95" s="200">
        <v>24</v>
      </c>
      <c r="D95" s="183">
        <v>24</v>
      </c>
      <c r="E95" s="183">
        <v>24</v>
      </c>
      <c r="F95" s="184">
        <v>24</v>
      </c>
      <c r="G95" s="219">
        <v>24</v>
      </c>
      <c r="H95" s="220">
        <v>24</v>
      </c>
      <c r="I95" s="202">
        <v>8</v>
      </c>
      <c r="J95" s="183">
        <v>8</v>
      </c>
      <c r="K95" s="183">
        <v>8</v>
      </c>
      <c r="L95" s="183">
        <v>8</v>
      </c>
      <c r="M95" s="193">
        <v>10</v>
      </c>
      <c r="N95" s="220">
        <v>10</v>
      </c>
      <c r="O95" s="204">
        <f t="shared" si="20"/>
        <v>0.33333333333333331</v>
      </c>
      <c r="P95" s="205">
        <f t="shared" si="21"/>
        <v>0.33333333333333331</v>
      </c>
      <c r="Q95" s="205">
        <f t="shared" si="22"/>
        <v>0.33333333333333331</v>
      </c>
      <c r="R95" s="205">
        <f t="shared" si="23"/>
        <v>0.33333333333333331</v>
      </c>
      <c r="S95" s="205">
        <f t="shared" si="24"/>
        <v>0.41666666666666669</v>
      </c>
      <c r="T95" s="93">
        <f t="shared" si="25"/>
        <v>0.41666666666666669</v>
      </c>
    </row>
    <row r="96" spans="1:26" x14ac:dyDescent="0.25">
      <c r="B96" s="24" t="s">
        <v>118</v>
      </c>
      <c r="C96" s="200">
        <v>148</v>
      </c>
      <c r="D96" s="183">
        <v>148</v>
      </c>
      <c r="E96" s="183">
        <v>148</v>
      </c>
      <c r="F96" s="184">
        <v>148</v>
      </c>
      <c r="G96" s="219">
        <v>148</v>
      </c>
      <c r="H96" s="220">
        <v>148</v>
      </c>
      <c r="I96" s="202">
        <v>15</v>
      </c>
      <c r="J96" s="183">
        <v>15</v>
      </c>
      <c r="K96" s="183">
        <v>15</v>
      </c>
      <c r="L96" s="183">
        <v>15</v>
      </c>
      <c r="M96" s="193">
        <v>17</v>
      </c>
      <c r="N96" s="220">
        <v>18</v>
      </c>
      <c r="O96" s="204">
        <f t="shared" si="20"/>
        <v>0.10135135135135136</v>
      </c>
      <c r="P96" s="205">
        <f t="shared" si="21"/>
        <v>0.10135135135135136</v>
      </c>
      <c r="Q96" s="205">
        <f t="shared" si="22"/>
        <v>0.10135135135135136</v>
      </c>
      <c r="R96" s="205">
        <f t="shared" si="23"/>
        <v>0.10135135135135136</v>
      </c>
      <c r="S96" s="205">
        <f t="shared" si="24"/>
        <v>0.11486486486486487</v>
      </c>
      <c r="T96" s="93">
        <f t="shared" si="25"/>
        <v>0.12162162162162163</v>
      </c>
    </row>
    <row r="97" spans="2:20" x14ac:dyDescent="0.25">
      <c r="B97" s="24" t="s">
        <v>116</v>
      </c>
      <c r="C97" s="200">
        <v>53</v>
      </c>
      <c r="D97" s="183">
        <v>55</v>
      </c>
      <c r="E97" s="183">
        <v>55</v>
      </c>
      <c r="F97" s="184">
        <v>55</v>
      </c>
      <c r="G97" s="219">
        <v>55</v>
      </c>
      <c r="H97" s="220">
        <v>56</v>
      </c>
      <c r="I97" s="202">
        <v>7</v>
      </c>
      <c r="J97" s="183">
        <v>7</v>
      </c>
      <c r="K97" s="183">
        <v>8</v>
      </c>
      <c r="L97" s="183">
        <v>8</v>
      </c>
      <c r="M97" s="193">
        <v>8</v>
      </c>
      <c r="N97" s="220">
        <v>9</v>
      </c>
      <c r="O97" s="204">
        <f t="shared" si="20"/>
        <v>0.13207547169811321</v>
      </c>
      <c r="P97" s="205">
        <f t="shared" si="21"/>
        <v>0.12727272727272726</v>
      </c>
      <c r="Q97" s="205">
        <f t="shared" si="22"/>
        <v>0.14545454545454545</v>
      </c>
      <c r="R97" s="205">
        <f t="shared" si="23"/>
        <v>0.14545454545454545</v>
      </c>
      <c r="S97" s="205">
        <f t="shared" si="24"/>
        <v>0.14545454545454545</v>
      </c>
      <c r="T97" s="93">
        <f t="shared" si="25"/>
        <v>0.16071428571428573</v>
      </c>
    </row>
    <row r="98" spans="2:20" x14ac:dyDescent="0.25">
      <c r="B98" s="24" t="s">
        <v>151</v>
      </c>
      <c r="C98" s="200">
        <v>18</v>
      </c>
      <c r="D98" s="183">
        <v>19</v>
      </c>
      <c r="E98" s="183">
        <v>19</v>
      </c>
      <c r="F98" s="184">
        <v>19</v>
      </c>
      <c r="G98" s="219">
        <v>19</v>
      </c>
      <c r="H98" s="220">
        <v>19</v>
      </c>
      <c r="I98" s="202">
        <v>0</v>
      </c>
      <c r="J98" s="183">
        <v>0</v>
      </c>
      <c r="K98" s="183">
        <v>0</v>
      </c>
      <c r="L98" s="183">
        <v>0</v>
      </c>
      <c r="M98" s="193">
        <v>0</v>
      </c>
      <c r="N98" s="220">
        <v>0</v>
      </c>
      <c r="O98" s="204">
        <f t="shared" si="20"/>
        <v>0</v>
      </c>
      <c r="P98" s="205">
        <f t="shared" si="21"/>
        <v>0</v>
      </c>
      <c r="Q98" s="205">
        <f t="shared" si="22"/>
        <v>0</v>
      </c>
      <c r="R98" s="205">
        <f t="shared" si="23"/>
        <v>0</v>
      </c>
      <c r="S98" s="205">
        <f t="shared" si="24"/>
        <v>0</v>
      </c>
      <c r="T98" s="93">
        <f t="shared" si="25"/>
        <v>0</v>
      </c>
    </row>
    <row r="99" spans="2:20" x14ac:dyDescent="0.25">
      <c r="B99" s="24" t="s">
        <v>119</v>
      </c>
      <c r="C99" s="200">
        <v>106</v>
      </c>
      <c r="D99" s="183">
        <v>106</v>
      </c>
      <c r="E99" s="183">
        <v>106</v>
      </c>
      <c r="F99" s="184">
        <v>106</v>
      </c>
      <c r="G99" s="219">
        <v>106</v>
      </c>
      <c r="H99" s="220">
        <v>106</v>
      </c>
      <c r="I99" s="202">
        <v>3</v>
      </c>
      <c r="J99" s="183">
        <v>3</v>
      </c>
      <c r="K99" s="183">
        <v>3</v>
      </c>
      <c r="L99" s="183">
        <v>3</v>
      </c>
      <c r="M99" s="193">
        <v>3</v>
      </c>
      <c r="N99" s="220">
        <v>4</v>
      </c>
      <c r="O99" s="204">
        <f t="shared" si="20"/>
        <v>2.8301886792452831E-2</v>
      </c>
      <c r="P99" s="205">
        <f t="shared" si="21"/>
        <v>2.8301886792452831E-2</v>
      </c>
      <c r="Q99" s="205">
        <f t="shared" si="22"/>
        <v>2.8301886792452831E-2</v>
      </c>
      <c r="R99" s="205">
        <f t="shared" si="23"/>
        <v>2.8301886792452831E-2</v>
      </c>
      <c r="S99" s="205">
        <f t="shared" si="24"/>
        <v>2.8301886792452831E-2</v>
      </c>
      <c r="T99" s="93">
        <f t="shared" si="25"/>
        <v>3.7735849056603772E-2</v>
      </c>
    </row>
    <row r="100" spans="2:20" x14ac:dyDescent="0.25">
      <c r="B100" s="24" t="s">
        <v>152</v>
      </c>
      <c r="C100" s="200">
        <v>90</v>
      </c>
      <c r="D100" s="183">
        <v>92</v>
      </c>
      <c r="E100" s="183">
        <v>101</v>
      </c>
      <c r="F100" s="184">
        <v>103</v>
      </c>
      <c r="G100" s="219">
        <v>119</v>
      </c>
      <c r="H100" s="220">
        <v>133</v>
      </c>
      <c r="I100" s="202">
        <v>21</v>
      </c>
      <c r="J100" s="183">
        <v>26</v>
      </c>
      <c r="K100" s="183">
        <v>26</v>
      </c>
      <c r="L100" s="183">
        <v>36</v>
      </c>
      <c r="M100" s="193">
        <v>42</v>
      </c>
      <c r="N100" s="220">
        <v>49</v>
      </c>
      <c r="O100" s="204">
        <f t="shared" si="20"/>
        <v>0.23333333333333334</v>
      </c>
      <c r="P100" s="205">
        <f t="shared" si="21"/>
        <v>0.28260869565217389</v>
      </c>
      <c r="Q100" s="205">
        <f t="shared" si="22"/>
        <v>0.25742574257425743</v>
      </c>
      <c r="R100" s="205">
        <f t="shared" si="23"/>
        <v>0.34951456310679613</v>
      </c>
      <c r="S100" s="205">
        <f t="shared" si="24"/>
        <v>0.35294117647058826</v>
      </c>
      <c r="T100" s="93">
        <f t="shared" si="25"/>
        <v>0.36842105263157893</v>
      </c>
    </row>
    <row r="101" spans="2:20" x14ac:dyDescent="0.25">
      <c r="B101" s="24" t="s">
        <v>153</v>
      </c>
      <c r="C101" s="200">
        <v>251</v>
      </c>
      <c r="D101" s="183">
        <v>251</v>
      </c>
      <c r="E101" s="183">
        <v>251</v>
      </c>
      <c r="F101" s="184">
        <v>251</v>
      </c>
      <c r="G101" s="219">
        <v>251</v>
      </c>
      <c r="H101" s="220">
        <v>251</v>
      </c>
      <c r="I101" s="202">
        <v>16</v>
      </c>
      <c r="J101" s="183">
        <v>16</v>
      </c>
      <c r="K101" s="183">
        <v>16</v>
      </c>
      <c r="L101" s="183">
        <v>17</v>
      </c>
      <c r="M101" s="193">
        <v>17</v>
      </c>
      <c r="N101" s="220">
        <v>21</v>
      </c>
      <c r="O101" s="204">
        <f t="shared" si="20"/>
        <v>6.3745019920318724E-2</v>
      </c>
      <c r="P101" s="205">
        <f t="shared" si="21"/>
        <v>6.3745019920318724E-2</v>
      </c>
      <c r="Q101" s="205">
        <f t="shared" si="22"/>
        <v>6.3745019920318724E-2</v>
      </c>
      <c r="R101" s="205">
        <f t="shared" si="23"/>
        <v>6.7729083665338641E-2</v>
      </c>
      <c r="S101" s="205">
        <f t="shared" si="24"/>
        <v>6.7729083665338641E-2</v>
      </c>
      <c r="T101" s="93">
        <f t="shared" si="25"/>
        <v>8.3665338645418322E-2</v>
      </c>
    </row>
    <row r="102" spans="2:20" x14ac:dyDescent="0.25">
      <c r="B102" s="24" t="s">
        <v>154</v>
      </c>
      <c r="C102" s="200">
        <v>57</v>
      </c>
      <c r="D102" s="183">
        <v>57</v>
      </c>
      <c r="E102" s="183">
        <v>57</v>
      </c>
      <c r="F102" s="184">
        <v>57</v>
      </c>
      <c r="G102" s="219">
        <v>57</v>
      </c>
      <c r="H102" s="220">
        <v>57</v>
      </c>
      <c r="I102" s="202">
        <v>9</v>
      </c>
      <c r="J102" s="183">
        <v>9</v>
      </c>
      <c r="K102" s="183">
        <v>9</v>
      </c>
      <c r="L102" s="183">
        <v>9</v>
      </c>
      <c r="M102" s="193">
        <v>9</v>
      </c>
      <c r="N102" s="220">
        <v>9</v>
      </c>
      <c r="O102" s="204">
        <f t="shared" si="20"/>
        <v>0.15789473684210525</v>
      </c>
      <c r="P102" s="205">
        <f t="shared" si="21"/>
        <v>0.15789473684210525</v>
      </c>
      <c r="Q102" s="205">
        <f t="shared" si="22"/>
        <v>0.15789473684210525</v>
      </c>
      <c r="R102" s="205">
        <f t="shared" si="23"/>
        <v>0.15789473684210525</v>
      </c>
      <c r="S102" s="205">
        <f t="shared" si="24"/>
        <v>0.15789473684210525</v>
      </c>
      <c r="T102" s="93">
        <f t="shared" si="25"/>
        <v>0.15789473684210525</v>
      </c>
    </row>
    <row r="103" spans="2:20" x14ac:dyDescent="0.25">
      <c r="B103" s="24" t="s">
        <v>155</v>
      </c>
      <c r="C103" s="200">
        <v>126</v>
      </c>
      <c r="D103" s="183">
        <v>126</v>
      </c>
      <c r="E103" s="183">
        <v>126</v>
      </c>
      <c r="F103" s="184">
        <v>126</v>
      </c>
      <c r="G103" s="219">
        <v>126</v>
      </c>
      <c r="H103" s="220">
        <v>126</v>
      </c>
      <c r="I103" s="202">
        <v>11</v>
      </c>
      <c r="J103" s="183">
        <v>11</v>
      </c>
      <c r="K103" s="183">
        <v>11</v>
      </c>
      <c r="L103" s="183">
        <v>11</v>
      </c>
      <c r="M103" s="193">
        <v>11</v>
      </c>
      <c r="N103" s="220">
        <v>11</v>
      </c>
      <c r="O103" s="204">
        <f t="shared" si="20"/>
        <v>8.7301587301587297E-2</v>
      </c>
      <c r="P103" s="205">
        <f t="shared" si="21"/>
        <v>8.7301587301587297E-2</v>
      </c>
      <c r="Q103" s="205">
        <f t="shared" si="22"/>
        <v>8.7301587301587297E-2</v>
      </c>
      <c r="R103" s="205">
        <f t="shared" si="23"/>
        <v>8.7301587301587297E-2</v>
      </c>
      <c r="S103" s="205">
        <f t="shared" si="24"/>
        <v>8.7301587301587297E-2</v>
      </c>
      <c r="T103" s="93">
        <f t="shared" si="25"/>
        <v>8.7301587301587297E-2</v>
      </c>
    </row>
    <row r="104" spans="2:20" x14ac:dyDescent="0.25">
      <c r="B104" s="24" t="s">
        <v>156</v>
      </c>
      <c r="C104" s="200">
        <v>14</v>
      </c>
      <c r="D104" s="183">
        <v>14</v>
      </c>
      <c r="E104" s="183">
        <v>14</v>
      </c>
      <c r="F104" s="184">
        <v>14</v>
      </c>
      <c r="G104" s="219">
        <v>14</v>
      </c>
      <c r="H104" s="220">
        <v>14</v>
      </c>
      <c r="I104" s="202">
        <v>0</v>
      </c>
      <c r="J104" s="183">
        <v>0</v>
      </c>
      <c r="K104" s="183">
        <v>0</v>
      </c>
      <c r="L104" s="183">
        <v>0</v>
      </c>
      <c r="M104" s="193">
        <v>0</v>
      </c>
      <c r="N104" s="220">
        <v>0</v>
      </c>
      <c r="O104" s="204">
        <f t="shared" si="20"/>
        <v>0</v>
      </c>
      <c r="P104" s="205">
        <f t="shared" si="21"/>
        <v>0</v>
      </c>
      <c r="Q104" s="205">
        <f t="shared" si="22"/>
        <v>0</v>
      </c>
      <c r="R104" s="205">
        <f t="shared" si="23"/>
        <v>0</v>
      </c>
      <c r="S104" s="205">
        <f t="shared" si="24"/>
        <v>0</v>
      </c>
      <c r="T104" s="93">
        <f t="shared" si="25"/>
        <v>0</v>
      </c>
    </row>
    <row r="105" spans="2:20" x14ac:dyDescent="0.25">
      <c r="B105" s="24" t="s">
        <v>224</v>
      </c>
      <c r="C105" s="185"/>
      <c r="D105" s="186"/>
      <c r="E105" s="186"/>
      <c r="F105" s="184">
        <v>18</v>
      </c>
      <c r="G105" s="219">
        <v>18</v>
      </c>
      <c r="H105" s="220">
        <v>32</v>
      </c>
      <c r="I105" s="191"/>
      <c r="J105" s="186"/>
      <c r="K105" s="186"/>
      <c r="L105" s="186"/>
      <c r="M105" s="193">
        <v>0</v>
      </c>
      <c r="N105" s="220">
        <v>0</v>
      </c>
      <c r="O105" s="195" t="str">
        <f t="shared" si="20"/>
        <v/>
      </c>
      <c r="P105" s="196" t="str">
        <f t="shared" si="21"/>
        <v/>
      </c>
      <c r="Q105" s="196" t="str">
        <f t="shared" si="22"/>
        <v/>
      </c>
      <c r="R105" s="205">
        <f t="shared" si="23"/>
        <v>0</v>
      </c>
      <c r="S105" s="205">
        <f t="shared" si="24"/>
        <v>0</v>
      </c>
      <c r="T105" s="93">
        <f t="shared" si="25"/>
        <v>0</v>
      </c>
    </row>
    <row r="106" spans="2:20" x14ac:dyDescent="0.25">
      <c r="B106" s="24" t="s">
        <v>157</v>
      </c>
      <c r="C106" s="200">
        <v>35</v>
      </c>
      <c r="D106" s="183">
        <v>35</v>
      </c>
      <c r="E106" s="183">
        <v>35</v>
      </c>
      <c r="F106" s="184">
        <v>35</v>
      </c>
      <c r="G106" s="219">
        <v>35</v>
      </c>
      <c r="H106" s="220">
        <v>35</v>
      </c>
      <c r="I106" s="202">
        <v>0</v>
      </c>
      <c r="J106" s="183">
        <v>0</v>
      </c>
      <c r="K106" s="183">
        <v>0</v>
      </c>
      <c r="L106" s="183">
        <v>0</v>
      </c>
      <c r="M106" s="193">
        <v>0</v>
      </c>
      <c r="N106" s="220">
        <v>0</v>
      </c>
      <c r="O106" s="204">
        <f t="shared" si="20"/>
        <v>0</v>
      </c>
      <c r="P106" s="205">
        <f t="shared" si="21"/>
        <v>0</v>
      </c>
      <c r="Q106" s="205">
        <f t="shared" si="22"/>
        <v>0</v>
      </c>
      <c r="R106" s="205">
        <f t="shared" si="23"/>
        <v>0</v>
      </c>
      <c r="S106" s="205">
        <f t="shared" si="24"/>
        <v>0</v>
      </c>
      <c r="T106" s="93">
        <f t="shared" si="25"/>
        <v>0</v>
      </c>
    </row>
    <row r="107" spans="2:20" x14ac:dyDescent="0.25">
      <c r="B107" s="24" t="s">
        <v>158</v>
      </c>
      <c r="C107" s="200">
        <v>11</v>
      </c>
      <c r="D107" s="183">
        <v>11</v>
      </c>
      <c r="E107" s="183">
        <v>11</v>
      </c>
      <c r="F107" s="184">
        <v>11</v>
      </c>
      <c r="G107" s="219">
        <v>11</v>
      </c>
      <c r="H107" s="220">
        <v>11</v>
      </c>
      <c r="I107" s="202">
        <v>1</v>
      </c>
      <c r="J107" s="183">
        <v>1</v>
      </c>
      <c r="K107" s="183">
        <v>1</v>
      </c>
      <c r="L107" s="183">
        <v>1</v>
      </c>
      <c r="M107" s="193">
        <v>2</v>
      </c>
      <c r="N107" s="220">
        <v>2</v>
      </c>
      <c r="O107" s="204">
        <f t="shared" si="20"/>
        <v>9.0909090909090912E-2</v>
      </c>
      <c r="P107" s="205">
        <f t="shared" si="21"/>
        <v>9.0909090909090912E-2</v>
      </c>
      <c r="Q107" s="205">
        <f t="shared" si="22"/>
        <v>9.0909090909090912E-2</v>
      </c>
      <c r="R107" s="205">
        <f t="shared" si="23"/>
        <v>9.0909090909090912E-2</v>
      </c>
      <c r="S107" s="205">
        <f t="shared" si="24"/>
        <v>0.18181818181818182</v>
      </c>
      <c r="T107" s="93">
        <f t="shared" si="25"/>
        <v>0.18181818181818182</v>
      </c>
    </row>
    <row r="108" spans="2:20" x14ac:dyDescent="0.25">
      <c r="B108" s="24" t="s">
        <v>159</v>
      </c>
      <c r="C108" s="200">
        <v>8</v>
      </c>
      <c r="D108" s="183">
        <v>8</v>
      </c>
      <c r="E108" s="183">
        <v>8</v>
      </c>
      <c r="F108" s="184">
        <v>8</v>
      </c>
      <c r="G108" s="219">
        <v>8</v>
      </c>
      <c r="H108" s="220">
        <v>8</v>
      </c>
      <c r="I108" s="202">
        <v>2</v>
      </c>
      <c r="J108" s="183">
        <v>2</v>
      </c>
      <c r="K108" s="183">
        <v>2</v>
      </c>
      <c r="L108" s="183">
        <v>2</v>
      </c>
      <c r="M108" s="193">
        <v>2</v>
      </c>
      <c r="N108" s="220">
        <v>2</v>
      </c>
      <c r="O108" s="204">
        <f t="shared" si="20"/>
        <v>0.25</v>
      </c>
      <c r="P108" s="205">
        <f t="shared" si="21"/>
        <v>0.25</v>
      </c>
      <c r="Q108" s="205">
        <f t="shared" si="22"/>
        <v>0.25</v>
      </c>
      <c r="R108" s="205">
        <f t="shared" si="23"/>
        <v>0.25</v>
      </c>
      <c r="S108" s="205">
        <f t="shared" si="24"/>
        <v>0.25</v>
      </c>
      <c r="T108" s="93">
        <f t="shared" si="25"/>
        <v>0.25</v>
      </c>
    </row>
    <row r="109" spans="2:20" x14ac:dyDescent="0.25">
      <c r="B109" s="24" t="s">
        <v>160</v>
      </c>
      <c r="C109" s="200">
        <v>230</v>
      </c>
      <c r="D109" s="183">
        <v>230</v>
      </c>
      <c r="E109" s="183">
        <v>230</v>
      </c>
      <c r="F109" s="184">
        <v>230</v>
      </c>
      <c r="G109" s="219">
        <v>230</v>
      </c>
      <c r="H109" s="220">
        <v>230</v>
      </c>
      <c r="I109" s="202">
        <v>7</v>
      </c>
      <c r="J109" s="183">
        <v>7</v>
      </c>
      <c r="K109" s="183">
        <v>7</v>
      </c>
      <c r="L109" s="183">
        <v>7</v>
      </c>
      <c r="M109" s="193">
        <v>7</v>
      </c>
      <c r="N109" s="220">
        <v>7</v>
      </c>
      <c r="O109" s="204">
        <f t="shared" si="20"/>
        <v>3.0434782608695653E-2</v>
      </c>
      <c r="P109" s="205">
        <f t="shared" si="21"/>
        <v>3.0434782608695653E-2</v>
      </c>
      <c r="Q109" s="205">
        <f t="shared" si="22"/>
        <v>3.0434782608695653E-2</v>
      </c>
      <c r="R109" s="205">
        <f t="shared" si="23"/>
        <v>3.0434782608695653E-2</v>
      </c>
      <c r="S109" s="205">
        <f t="shared" si="24"/>
        <v>3.0434782608695653E-2</v>
      </c>
      <c r="T109" s="93">
        <f t="shared" si="25"/>
        <v>3.0434782608695653E-2</v>
      </c>
    </row>
    <row r="110" spans="2:20" x14ac:dyDescent="0.25">
      <c r="B110" s="24" t="s">
        <v>138</v>
      </c>
      <c r="C110" s="200">
        <v>175</v>
      </c>
      <c r="D110" s="183">
        <v>175</v>
      </c>
      <c r="E110" s="183">
        <v>175</v>
      </c>
      <c r="F110" s="184">
        <v>175</v>
      </c>
      <c r="G110" s="219">
        <v>175</v>
      </c>
      <c r="H110" s="220">
        <v>175</v>
      </c>
      <c r="I110" s="202">
        <v>57</v>
      </c>
      <c r="J110" s="183">
        <v>57</v>
      </c>
      <c r="K110" s="183">
        <v>57</v>
      </c>
      <c r="L110" s="183">
        <v>57</v>
      </c>
      <c r="M110" s="193">
        <v>57</v>
      </c>
      <c r="N110" s="220">
        <v>57</v>
      </c>
      <c r="O110" s="204">
        <f t="shared" si="20"/>
        <v>0.32571428571428573</v>
      </c>
      <c r="P110" s="205">
        <f t="shared" si="21"/>
        <v>0.32571428571428573</v>
      </c>
      <c r="Q110" s="205">
        <f t="shared" si="22"/>
        <v>0.32571428571428573</v>
      </c>
      <c r="R110" s="205">
        <f t="shared" si="23"/>
        <v>0.32571428571428573</v>
      </c>
      <c r="S110" s="205">
        <f t="shared" si="24"/>
        <v>0.32571428571428573</v>
      </c>
      <c r="T110" s="93">
        <f t="shared" si="25"/>
        <v>0.32571428571428573</v>
      </c>
    </row>
    <row r="111" spans="2:20" x14ac:dyDescent="0.25">
      <c r="B111" s="24" t="s">
        <v>139</v>
      </c>
      <c r="C111" s="200">
        <v>12</v>
      </c>
      <c r="D111" s="183">
        <v>12</v>
      </c>
      <c r="E111" s="183">
        <v>12</v>
      </c>
      <c r="F111" s="184">
        <v>12</v>
      </c>
      <c r="G111" s="219">
        <v>12</v>
      </c>
      <c r="H111" s="220">
        <v>12</v>
      </c>
      <c r="I111" s="202">
        <v>1</v>
      </c>
      <c r="J111" s="183">
        <v>1</v>
      </c>
      <c r="K111" s="183">
        <v>1</v>
      </c>
      <c r="L111" s="183">
        <v>1</v>
      </c>
      <c r="M111" s="193">
        <v>1</v>
      </c>
      <c r="N111" s="220">
        <v>1</v>
      </c>
      <c r="O111" s="204">
        <f t="shared" si="20"/>
        <v>8.3333333333333329E-2</v>
      </c>
      <c r="P111" s="205">
        <f t="shared" si="21"/>
        <v>8.3333333333333329E-2</v>
      </c>
      <c r="Q111" s="205">
        <f t="shared" si="22"/>
        <v>8.3333333333333329E-2</v>
      </c>
      <c r="R111" s="205">
        <f t="shared" si="23"/>
        <v>8.3333333333333329E-2</v>
      </c>
      <c r="S111" s="205">
        <f t="shared" si="24"/>
        <v>8.3333333333333329E-2</v>
      </c>
      <c r="T111" s="93">
        <f t="shared" si="25"/>
        <v>8.3333333333333329E-2</v>
      </c>
    </row>
    <row r="112" spans="2:20" x14ac:dyDescent="0.25">
      <c r="B112" s="24" t="s">
        <v>120</v>
      </c>
      <c r="C112" s="200">
        <v>150</v>
      </c>
      <c r="D112" s="183">
        <v>150</v>
      </c>
      <c r="E112" s="183">
        <v>150</v>
      </c>
      <c r="F112" s="184">
        <v>150</v>
      </c>
      <c r="G112" s="219">
        <v>150</v>
      </c>
      <c r="H112" s="220">
        <v>150</v>
      </c>
      <c r="I112" s="202">
        <v>11</v>
      </c>
      <c r="J112" s="183">
        <v>11</v>
      </c>
      <c r="K112" s="183">
        <v>11</v>
      </c>
      <c r="L112" s="183">
        <v>11</v>
      </c>
      <c r="M112" s="193">
        <v>11</v>
      </c>
      <c r="N112" s="220">
        <v>11</v>
      </c>
      <c r="O112" s="204">
        <f t="shared" si="20"/>
        <v>7.3333333333333334E-2</v>
      </c>
      <c r="P112" s="205">
        <f t="shared" si="21"/>
        <v>7.3333333333333334E-2</v>
      </c>
      <c r="Q112" s="205">
        <f t="shared" si="22"/>
        <v>7.3333333333333334E-2</v>
      </c>
      <c r="R112" s="205">
        <f t="shared" si="23"/>
        <v>7.3333333333333334E-2</v>
      </c>
      <c r="S112" s="205">
        <f t="shared" si="24"/>
        <v>7.3333333333333334E-2</v>
      </c>
      <c r="T112" s="93">
        <f t="shared" si="25"/>
        <v>7.3333333333333334E-2</v>
      </c>
    </row>
    <row r="113" spans="1:20" x14ac:dyDescent="0.25">
      <c r="B113" s="24" t="s">
        <v>140</v>
      </c>
      <c r="C113" s="200">
        <v>20</v>
      </c>
      <c r="D113" s="183">
        <v>20</v>
      </c>
      <c r="E113" s="183">
        <v>20</v>
      </c>
      <c r="F113" s="184">
        <v>20</v>
      </c>
      <c r="G113" s="219">
        <v>20</v>
      </c>
      <c r="H113" s="220">
        <v>20</v>
      </c>
      <c r="I113" s="202">
        <v>2</v>
      </c>
      <c r="J113" s="183">
        <v>2</v>
      </c>
      <c r="K113" s="183">
        <v>2</v>
      </c>
      <c r="L113" s="183">
        <v>2</v>
      </c>
      <c r="M113" s="193">
        <v>2</v>
      </c>
      <c r="N113" s="220">
        <v>2</v>
      </c>
      <c r="O113" s="204">
        <f t="shared" si="20"/>
        <v>0.1</v>
      </c>
      <c r="P113" s="205">
        <f t="shared" si="21"/>
        <v>0.1</v>
      </c>
      <c r="Q113" s="205">
        <f t="shared" si="22"/>
        <v>0.1</v>
      </c>
      <c r="R113" s="205">
        <f t="shared" si="23"/>
        <v>0.1</v>
      </c>
      <c r="S113" s="205">
        <f t="shared" si="24"/>
        <v>0.1</v>
      </c>
      <c r="T113" s="93">
        <f t="shared" si="25"/>
        <v>0.1</v>
      </c>
    </row>
    <row r="114" spans="1:20" x14ac:dyDescent="0.25">
      <c r="B114" s="24" t="s">
        <v>161</v>
      </c>
      <c r="C114" s="200">
        <v>82</v>
      </c>
      <c r="D114" s="183">
        <v>82</v>
      </c>
      <c r="E114" s="183">
        <v>82</v>
      </c>
      <c r="F114" s="184">
        <v>82</v>
      </c>
      <c r="G114" s="219">
        <v>82</v>
      </c>
      <c r="H114" s="220">
        <v>82</v>
      </c>
      <c r="I114" s="202">
        <v>8</v>
      </c>
      <c r="J114" s="183">
        <v>8</v>
      </c>
      <c r="K114" s="183">
        <v>8</v>
      </c>
      <c r="L114" s="183">
        <v>8</v>
      </c>
      <c r="M114" s="193">
        <v>8</v>
      </c>
      <c r="N114" s="220">
        <v>8</v>
      </c>
      <c r="O114" s="204">
        <f t="shared" si="20"/>
        <v>9.7560975609756101E-2</v>
      </c>
      <c r="P114" s="205">
        <f t="shared" si="21"/>
        <v>9.7560975609756101E-2</v>
      </c>
      <c r="Q114" s="205">
        <f t="shared" si="22"/>
        <v>9.7560975609756101E-2</v>
      </c>
      <c r="R114" s="205">
        <f t="shared" si="23"/>
        <v>9.7560975609756101E-2</v>
      </c>
      <c r="S114" s="205">
        <f t="shared" si="24"/>
        <v>9.7560975609756101E-2</v>
      </c>
      <c r="T114" s="93">
        <f t="shared" si="25"/>
        <v>9.7560975609756101E-2</v>
      </c>
    </row>
    <row r="115" spans="1:20" x14ac:dyDescent="0.25">
      <c r="B115" s="24" t="s">
        <v>162</v>
      </c>
      <c r="C115" s="200">
        <v>102</v>
      </c>
      <c r="D115" s="183">
        <v>102</v>
      </c>
      <c r="E115" s="183">
        <v>103</v>
      </c>
      <c r="F115" s="184">
        <v>103</v>
      </c>
      <c r="G115" s="219">
        <v>103</v>
      </c>
      <c r="H115" s="220">
        <v>104</v>
      </c>
      <c r="I115" s="202">
        <v>39</v>
      </c>
      <c r="J115" s="183">
        <v>39</v>
      </c>
      <c r="K115" s="183">
        <v>39</v>
      </c>
      <c r="L115" s="183">
        <v>40</v>
      </c>
      <c r="M115" s="193">
        <v>40</v>
      </c>
      <c r="N115" s="220">
        <v>43</v>
      </c>
      <c r="O115" s="204">
        <f t="shared" si="20"/>
        <v>0.38235294117647056</v>
      </c>
      <c r="P115" s="205">
        <f t="shared" si="21"/>
        <v>0.38235294117647056</v>
      </c>
      <c r="Q115" s="205">
        <f t="shared" si="22"/>
        <v>0.37864077669902912</v>
      </c>
      <c r="R115" s="205">
        <f t="shared" si="23"/>
        <v>0.38834951456310679</v>
      </c>
      <c r="S115" s="205">
        <f t="shared" si="24"/>
        <v>0.38834951456310679</v>
      </c>
      <c r="T115" s="93">
        <f t="shared" si="25"/>
        <v>0.41346153846153844</v>
      </c>
    </row>
    <row r="116" spans="1:20" x14ac:dyDescent="0.25">
      <c r="B116" s="24" t="s">
        <v>163</v>
      </c>
      <c r="C116" s="200">
        <v>122</v>
      </c>
      <c r="D116" s="183">
        <v>122</v>
      </c>
      <c r="E116" s="183">
        <v>122</v>
      </c>
      <c r="F116" s="184">
        <v>134</v>
      </c>
      <c r="G116" s="219">
        <v>134</v>
      </c>
      <c r="H116" s="220">
        <v>134</v>
      </c>
      <c r="I116" s="202">
        <v>62</v>
      </c>
      <c r="J116" s="183">
        <v>62</v>
      </c>
      <c r="K116" s="183">
        <v>66</v>
      </c>
      <c r="L116" s="183">
        <v>66</v>
      </c>
      <c r="M116" s="193">
        <v>67</v>
      </c>
      <c r="N116" s="220">
        <v>68</v>
      </c>
      <c r="O116" s="204">
        <f t="shared" si="20"/>
        <v>0.50819672131147542</v>
      </c>
      <c r="P116" s="205">
        <f t="shared" si="21"/>
        <v>0.50819672131147542</v>
      </c>
      <c r="Q116" s="205">
        <f t="shared" si="22"/>
        <v>0.54098360655737709</v>
      </c>
      <c r="R116" s="205">
        <f t="shared" si="23"/>
        <v>0.4925373134328358</v>
      </c>
      <c r="S116" s="205">
        <f t="shared" si="24"/>
        <v>0.5</v>
      </c>
      <c r="T116" s="93">
        <f t="shared" si="25"/>
        <v>0.5074626865671642</v>
      </c>
    </row>
    <row r="117" spans="1:20" x14ac:dyDescent="0.25">
      <c r="B117" s="24" t="s">
        <v>164</v>
      </c>
      <c r="C117" s="200">
        <v>181</v>
      </c>
      <c r="D117" s="183">
        <v>181</v>
      </c>
      <c r="E117" s="183">
        <v>181</v>
      </c>
      <c r="F117" s="184">
        <v>189</v>
      </c>
      <c r="G117" s="219">
        <v>189</v>
      </c>
      <c r="H117" s="220">
        <v>189</v>
      </c>
      <c r="I117" s="202">
        <v>110</v>
      </c>
      <c r="J117" s="183">
        <v>114</v>
      </c>
      <c r="K117" s="183">
        <v>114</v>
      </c>
      <c r="L117" s="183">
        <v>114</v>
      </c>
      <c r="M117" s="193">
        <v>118</v>
      </c>
      <c r="N117" s="220">
        <v>121</v>
      </c>
      <c r="O117" s="204">
        <f t="shared" si="19"/>
        <v>0.60773480662983426</v>
      </c>
      <c r="P117" s="205">
        <f t="shared" si="19"/>
        <v>0.62983425414364635</v>
      </c>
      <c r="Q117" s="205">
        <f t="shared" si="19"/>
        <v>0.62983425414364635</v>
      </c>
      <c r="R117" s="205">
        <f t="shared" si="19"/>
        <v>0.60317460317460314</v>
      </c>
      <c r="S117" s="205">
        <f t="shared" si="19"/>
        <v>0.6243386243386243</v>
      </c>
      <c r="T117" s="93">
        <f t="shared" si="19"/>
        <v>0.64021164021164023</v>
      </c>
    </row>
    <row r="118" spans="1:20" x14ac:dyDescent="0.25">
      <c r="B118" s="24" t="s">
        <v>165</v>
      </c>
      <c r="C118" s="200">
        <v>43</v>
      </c>
      <c r="D118" s="183">
        <v>43</v>
      </c>
      <c r="E118" s="183">
        <v>43</v>
      </c>
      <c r="F118" s="184">
        <v>43</v>
      </c>
      <c r="G118" s="219">
        <v>43</v>
      </c>
      <c r="H118" s="220">
        <v>43</v>
      </c>
      <c r="I118" s="202">
        <v>11</v>
      </c>
      <c r="J118" s="183">
        <v>11</v>
      </c>
      <c r="K118" s="183">
        <v>11</v>
      </c>
      <c r="L118" s="183">
        <v>11</v>
      </c>
      <c r="M118" s="193">
        <v>12</v>
      </c>
      <c r="N118" s="220">
        <v>12</v>
      </c>
      <c r="O118" s="204">
        <f t="shared" si="19"/>
        <v>0.2558139534883721</v>
      </c>
      <c r="P118" s="205">
        <f t="shared" si="19"/>
        <v>0.2558139534883721</v>
      </c>
      <c r="Q118" s="205">
        <f t="shared" si="19"/>
        <v>0.2558139534883721</v>
      </c>
      <c r="R118" s="205">
        <f t="shared" si="19"/>
        <v>0.2558139534883721</v>
      </c>
      <c r="S118" s="205">
        <f t="shared" si="19"/>
        <v>0.27906976744186046</v>
      </c>
      <c r="T118" s="93">
        <f t="shared" si="19"/>
        <v>0.27906976744186046</v>
      </c>
    </row>
    <row r="119" spans="1:20" x14ac:dyDescent="0.25">
      <c r="B119" s="24" t="s">
        <v>166</v>
      </c>
      <c r="C119" s="200">
        <v>62</v>
      </c>
      <c r="D119" s="183">
        <v>70</v>
      </c>
      <c r="E119" s="183">
        <v>70</v>
      </c>
      <c r="F119" s="184">
        <v>70</v>
      </c>
      <c r="G119" s="219">
        <v>79</v>
      </c>
      <c r="H119" s="220">
        <v>79</v>
      </c>
      <c r="I119" s="202">
        <v>10</v>
      </c>
      <c r="J119" s="183">
        <v>10</v>
      </c>
      <c r="K119" s="183">
        <v>10</v>
      </c>
      <c r="L119" s="183">
        <v>11</v>
      </c>
      <c r="M119" s="193">
        <v>17</v>
      </c>
      <c r="N119" s="220">
        <v>17</v>
      </c>
      <c r="O119" s="204">
        <f t="shared" ref="O119:T122" si="26">IFERROR(I119/C119,"")</f>
        <v>0.16129032258064516</v>
      </c>
      <c r="P119" s="205">
        <f t="shared" si="26"/>
        <v>0.14285714285714285</v>
      </c>
      <c r="Q119" s="205">
        <f t="shared" si="26"/>
        <v>0.14285714285714285</v>
      </c>
      <c r="R119" s="205">
        <f t="shared" si="26"/>
        <v>0.15714285714285714</v>
      </c>
      <c r="S119" s="205">
        <f t="shared" si="26"/>
        <v>0.21518987341772153</v>
      </c>
      <c r="T119" s="93">
        <f t="shared" si="26"/>
        <v>0.21518987341772153</v>
      </c>
    </row>
    <row r="120" spans="1:20" x14ac:dyDescent="0.25">
      <c r="B120" s="24" t="s">
        <v>167</v>
      </c>
      <c r="C120" s="200">
        <v>26</v>
      </c>
      <c r="D120" s="183">
        <v>26</v>
      </c>
      <c r="E120" s="183">
        <v>26</v>
      </c>
      <c r="F120" s="184">
        <v>26</v>
      </c>
      <c r="G120" s="219">
        <v>26</v>
      </c>
      <c r="H120" s="220">
        <v>26</v>
      </c>
      <c r="I120" s="202">
        <v>2</v>
      </c>
      <c r="J120" s="183">
        <v>2</v>
      </c>
      <c r="K120" s="183">
        <v>2</v>
      </c>
      <c r="L120" s="183">
        <v>2</v>
      </c>
      <c r="M120" s="193">
        <v>3</v>
      </c>
      <c r="N120" s="220">
        <v>3</v>
      </c>
      <c r="O120" s="204">
        <f t="shared" si="26"/>
        <v>7.6923076923076927E-2</v>
      </c>
      <c r="P120" s="205">
        <f t="shared" si="26"/>
        <v>7.6923076923076927E-2</v>
      </c>
      <c r="Q120" s="205">
        <f t="shared" si="26"/>
        <v>7.6923076923076927E-2</v>
      </c>
      <c r="R120" s="205">
        <f t="shared" si="26"/>
        <v>7.6923076923076927E-2</v>
      </c>
      <c r="S120" s="205">
        <f t="shared" si="26"/>
        <v>0.11538461538461539</v>
      </c>
      <c r="T120" s="93">
        <f t="shared" si="26"/>
        <v>0.11538461538461539</v>
      </c>
    </row>
    <row r="121" spans="1:20" ht="13.8" thickBot="1" x14ac:dyDescent="0.3">
      <c r="B121" s="24" t="s">
        <v>168</v>
      </c>
      <c r="C121" s="200">
        <v>24</v>
      </c>
      <c r="D121" s="183">
        <v>27</v>
      </c>
      <c r="E121" s="183">
        <v>27</v>
      </c>
      <c r="F121" s="184">
        <v>27</v>
      </c>
      <c r="G121" s="219">
        <v>29</v>
      </c>
      <c r="H121" s="220">
        <v>28</v>
      </c>
      <c r="I121" s="202">
        <v>1</v>
      </c>
      <c r="J121" s="183">
        <v>1</v>
      </c>
      <c r="K121" s="183">
        <v>2</v>
      </c>
      <c r="L121" s="183">
        <v>3</v>
      </c>
      <c r="M121" s="193">
        <v>6</v>
      </c>
      <c r="N121" s="220">
        <v>6</v>
      </c>
      <c r="O121" s="204">
        <f t="shared" si="26"/>
        <v>4.1666666666666664E-2</v>
      </c>
      <c r="P121" s="205">
        <f t="shared" si="26"/>
        <v>3.7037037037037035E-2</v>
      </c>
      <c r="Q121" s="205">
        <f t="shared" si="26"/>
        <v>7.407407407407407E-2</v>
      </c>
      <c r="R121" s="205">
        <f t="shared" si="26"/>
        <v>0.1111111111111111</v>
      </c>
      <c r="S121" s="205">
        <f t="shared" si="26"/>
        <v>0.20689655172413793</v>
      </c>
      <c r="T121" s="93">
        <f t="shared" si="26"/>
        <v>0.21428571428571427</v>
      </c>
    </row>
    <row r="122" spans="1:20" ht="13.8" thickBot="1" x14ac:dyDescent="0.3">
      <c r="B122" s="229" t="s">
        <v>0</v>
      </c>
      <c r="C122" s="39">
        <f t="shared" ref="C122:N122" si="27">SUM(C86:C121)</f>
        <v>2414</v>
      </c>
      <c r="D122" s="40">
        <f t="shared" si="27"/>
        <v>2433</v>
      </c>
      <c r="E122" s="40">
        <f t="shared" si="27"/>
        <v>2447</v>
      </c>
      <c r="F122" s="40">
        <f t="shared" si="27"/>
        <v>2489</v>
      </c>
      <c r="G122" s="40">
        <f t="shared" si="27"/>
        <v>2517</v>
      </c>
      <c r="H122" s="42">
        <f t="shared" si="27"/>
        <v>2551</v>
      </c>
      <c r="I122" s="39">
        <f t="shared" si="27"/>
        <v>447</v>
      </c>
      <c r="J122" s="40">
        <f t="shared" si="27"/>
        <v>456</v>
      </c>
      <c r="K122" s="40">
        <f t="shared" si="27"/>
        <v>465</v>
      </c>
      <c r="L122" s="40">
        <f t="shared" si="27"/>
        <v>479</v>
      </c>
      <c r="M122" s="40">
        <f t="shared" si="27"/>
        <v>506</v>
      </c>
      <c r="N122" s="42">
        <f t="shared" si="27"/>
        <v>532</v>
      </c>
      <c r="O122" s="208">
        <f t="shared" si="26"/>
        <v>0.18516984258492128</v>
      </c>
      <c r="P122" s="209">
        <f t="shared" si="26"/>
        <v>0.18742293464858201</v>
      </c>
      <c r="Q122" s="209">
        <f t="shared" si="26"/>
        <v>0.19002860645688599</v>
      </c>
      <c r="R122" s="209">
        <f t="shared" si="26"/>
        <v>0.1924467657693853</v>
      </c>
      <c r="S122" s="209">
        <f t="shared" si="26"/>
        <v>0.20103297576479937</v>
      </c>
      <c r="T122" s="210">
        <f t="shared" si="26"/>
        <v>0.20854566836534691</v>
      </c>
    </row>
    <row r="124" spans="1:20" ht="13.8" thickBot="1" x14ac:dyDescent="0.3">
      <c r="A124" s="4" t="s">
        <v>170</v>
      </c>
      <c r="O124" s="17"/>
      <c r="P124" s="17"/>
      <c r="Q124" s="17"/>
      <c r="R124" s="17"/>
      <c r="S124" s="17"/>
      <c r="T124" s="17"/>
    </row>
    <row r="125" spans="1:20" ht="13.8" thickBot="1" x14ac:dyDescent="0.3">
      <c r="B125" s="263" t="s">
        <v>22</v>
      </c>
      <c r="C125" s="251" t="s">
        <v>228</v>
      </c>
      <c r="D125" s="252"/>
      <c r="E125" s="252"/>
      <c r="F125" s="252"/>
      <c r="G125" s="252"/>
      <c r="H125" s="253"/>
      <c r="I125" s="251" t="s">
        <v>229</v>
      </c>
      <c r="J125" s="252"/>
      <c r="K125" s="252"/>
      <c r="L125" s="252"/>
      <c r="M125" s="252"/>
      <c r="N125" s="253"/>
      <c r="O125" s="251" t="s">
        <v>23</v>
      </c>
      <c r="P125" s="252"/>
      <c r="Q125" s="252"/>
      <c r="R125" s="252"/>
      <c r="S125" s="252"/>
      <c r="T125" s="253"/>
    </row>
    <row r="126" spans="1:20" ht="13.8" thickBot="1" x14ac:dyDescent="0.3">
      <c r="B126" s="264"/>
      <c r="C126" s="199" t="s">
        <v>57</v>
      </c>
      <c r="D126" s="84" t="s">
        <v>58</v>
      </c>
      <c r="E126" s="136" t="s">
        <v>104</v>
      </c>
      <c r="F126" s="84" t="s">
        <v>105</v>
      </c>
      <c r="G126" s="84" t="s">
        <v>108</v>
      </c>
      <c r="H126" s="169" t="s">
        <v>106</v>
      </c>
      <c r="I126" s="142" t="s">
        <v>57</v>
      </c>
      <c r="J126" s="143" t="s">
        <v>58</v>
      </c>
      <c r="K126" s="143" t="s">
        <v>104</v>
      </c>
      <c r="L126" s="144" t="s">
        <v>105</v>
      </c>
      <c r="M126" s="178" t="s">
        <v>108</v>
      </c>
      <c r="N126" s="172" t="s">
        <v>106</v>
      </c>
      <c r="O126" s="142" t="s">
        <v>57</v>
      </c>
      <c r="P126" s="143" t="s">
        <v>58</v>
      </c>
      <c r="Q126" s="143" t="s">
        <v>104</v>
      </c>
      <c r="R126" s="144" t="s">
        <v>105</v>
      </c>
      <c r="S126" s="178" t="s">
        <v>108</v>
      </c>
      <c r="T126" s="172" t="s">
        <v>106</v>
      </c>
    </row>
    <row r="127" spans="1:20" x14ac:dyDescent="0.25">
      <c r="B127" s="24" t="s">
        <v>143</v>
      </c>
      <c r="C127" s="166">
        <v>193</v>
      </c>
      <c r="D127" s="167">
        <v>193</v>
      </c>
      <c r="E127" s="167">
        <v>208</v>
      </c>
      <c r="F127" s="168">
        <v>208</v>
      </c>
      <c r="G127" s="217">
        <v>208</v>
      </c>
      <c r="H127" s="218">
        <v>215</v>
      </c>
      <c r="I127" s="46">
        <v>36</v>
      </c>
      <c r="J127" s="47">
        <v>48</v>
      </c>
      <c r="K127" s="47">
        <v>52</v>
      </c>
      <c r="L127" s="47">
        <v>69</v>
      </c>
      <c r="M127" s="223">
        <v>92</v>
      </c>
      <c r="N127" s="224">
        <v>92</v>
      </c>
      <c r="O127" s="48">
        <f t="shared" ref="O127:O131" si="28">IFERROR(I127/C127,"")</f>
        <v>0.18652849740932642</v>
      </c>
      <c r="P127" s="49">
        <f t="shared" ref="P127:P131" si="29">IFERROR(J127/D127,"")</f>
        <v>0.24870466321243523</v>
      </c>
      <c r="Q127" s="49">
        <f t="shared" ref="Q127:Q131" si="30">IFERROR(K127/E127,"")</f>
        <v>0.25</v>
      </c>
      <c r="R127" s="49">
        <f t="shared" ref="R127:R131" si="31">IFERROR(L127/F127,"")</f>
        <v>0.33173076923076922</v>
      </c>
      <c r="S127" s="49">
        <f t="shared" ref="S127:S131" si="32">IFERROR(M127/G127,"")</f>
        <v>0.44230769230769229</v>
      </c>
      <c r="T127" s="50">
        <f t="shared" ref="T127:T131" si="33">IFERROR(N127/H127,"")</f>
        <v>0.42790697674418604</v>
      </c>
    </row>
    <row r="128" spans="1:20" x14ac:dyDescent="0.25">
      <c r="B128" s="24" t="s">
        <v>171</v>
      </c>
      <c r="C128" s="200">
        <v>92</v>
      </c>
      <c r="D128" s="183">
        <v>96</v>
      </c>
      <c r="E128" s="183">
        <v>96</v>
      </c>
      <c r="F128" s="184">
        <v>101</v>
      </c>
      <c r="G128" s="219">
        <v>101</v>
      </c>
      <c r="H128" s="220">
        <v>102</v>
      </c>
      <c r="I128" s="202">
        <v>15</v>
      </c>
      <c r="J128" s="183">
        <v>18</v>
      </c>
      <c r="K128" s="183">
        <v>20</v>
      </c>
      <c r="L128" s="183">
        <v>23</v>
      </c>
      <c r="M128" s="193">
        <v>29</v>
      </c>
      <c r="N128" s="220">
        <v>30</v>
      </c>
      <c r="O128" s="204">
        <f t="shared" si="28"/>
        <v>0.16304347826086957</v>
      </c>
      <c r="P128" s="205">
        <f t="shared" si="29"/>
        <v>0.1875</v>
      </c>
      <c r="Q128" s="205">
        <f t="shared" si="30"/>
        <v>0.20833333333333334</v>
      </c>
      <c r="R128" s="205">
        <f t="shared" si="31"/>
        <v>0.22772277227722773</v>
      </c>
      <c r="S128" s="205">
        <f t="shared" si="32"/>
        <v>0.28712871287128711</v>
      </c>
      <c r="T128" s="93">
        <f t="shared" si="33"/>
        <v>0.29411764705882354</v>
      </c>
    </row>
    <row r="129" spans="2:20" x14ac:dyDescent="0.25">
      <c r="B129" s="24" t="s">
        <v>172</v>
      </c>
      <c r="C129" s="200">
        <v>99</v>
      </c>
      <c r="D129" s="183">
        <v>99</v>
      </c>
      <c r="E129" s="183">
        <v>99</v>
      </c>
      <c r="F129" s="184">
        <v>99</v>
      </c>
      <c r="G129" s="219">
        <v>99</v>
      </c>
      <c r="H129" s="220">
        <v>99</v>
      </c>
      <c r="I129" s="202">
        <v>20</v>
      </c>
      <c r="J129" s="183">
        <v>21</v>
      </c>
      <c r="K129" s="183">
        <v>21</v>
      </c>
      <c r="L129" s="183">
        <v>21</v>
      </c>
      <c r="M129" s="193">
        <v>21</v>
      </c>
      <c r="N129" s="220">
        <v>22</v>
      </c>
      <c r="O129" s="204">
        <f t="shared" si="28"/>
        <v>0.20202020202020202</v>
      </c>
      <c r="P129" s="205">
        <f t="shared" si="29"/>
        <v>0.21212121212121213</v>
      </c>
      <c r="Q129" s="205">
        <f t="shared" si="30"/>
        <v>0.21212121212121213</v>
      </c>
      <c r="R129" s="205">
        <f t="shared" si="31"/>
        <v>0.21212121212121213</v>
      </c>
      <c r="S129" s="205">
        <f t="shared" si="32"/>
        <v>0.21212121212121213</v>
      </c>
      <c r="T129" s="93">
        <f t="shared" si="33"/>
        <v>0.22222222222222221</v>
      </c>
    </row>
    <row r="130" spans="2:20" x14ac:dyDescent="0.25">
      <c r="B130" s="24" t="s">
        <v>173</v>
      </c>
      <c r="C130" s="200">
        <v>173</v>
      </c>
      <c r="D130" s="183">
        <v>173</v>
      </c>
      <c r="E130" s="183">
        <v>173</v>
      </c>
      <c r="F130" s="184">
        <v>180</v>
      </c>
      <c r="G130" s="219">
        <v>180</v>
      </c>
      <c r="H130" s="220">
        <v>180</v>
      </c>
      <c r="I130" s="202">
        <v>28</v>
      </c>
      <c r="J130" s="183">
        <v>28</v>
      </c>
      <c r="K130" s="183">
        <v>29</v>
      </c>
      <c r="L130" s="183">
        <v>29</v>
      </c>
      <c r="M130" s="193">
        <v>37</v>
      </c>
      <c r="N130" s="220">
        <v>38</v>
      </c>
      <c r="O130" s="204">
        <f t="shared" si="28"/>
        <v>0.16184971098265896</v>
      </c>
      <c r="P130" s="205">
        <f t="shared" si="29"/>
        <v>0.16184971098265896</v>
      </c>
      <c r="Q130" s="205">
        <f t="shared" si="30"/>
        <v>0.16763005780346821</v>
      </c>
      <c r="R130" s="205">
        <f t="shared" si="31"/>
        <v>0.16111111111111112</v>
      </c>
      <c r="S130" s="205">
        <f t="shared" si="32"/>
        <v>0.20555555555555555</v>
      </c>
      <c r="T130" s="93">
        <f t="shared" si="33"/>
        <v>0.21111111111111111</v>
      </c>
    </row>
    <row r="131" spans="2:20" x14ac:dyDescent="0.25">
      <c r="B131" s="24" t="s">
        <v>174</v>
      </c>
      <c r="C131" s="200">
        <v>90</v>
      </c>
      <c r="D131" s="183">
        <v>90</v>
      </c>
      <c r="E131" s="183">
        <v>90</v>
      </c>
      <c r="F131" s="184">
        <v>90</v>
      </c>
      <c r="G131" s="219">
        <v>90</v>
      </c>
      <c r="H131" s="220">
        <v>90</v>
      </c>
      <c r="I131" s="202">
        <v>18</v>
      </c>
      <c r="J131" s="183">
        <v>18</v>
      </c>
      <c r="K131" s="183">
        <v>19</v>
      </c>
      <c r="L131" s="183">
        <v>19</v>
      </c>
      <c r="M131" s="193">
        <v>19</v>
      </c>
      <c r="N131" s="220">
        <v>22</v>
      </c>
      <c r="O131" s="204">
        <f t="shared" si="28"/>
        <v>0.2</v>
      </c>
      <c r="P131" s="205">
        <f t="shared" si="29"/>
        <v>0.2</v>
      </c>
      <c r="Q131" s="205">
        <f t="shared" si="30"/>
        <v>0.21111111111111111</v>
      </c>
      <c r="R131" s="205">
        <f t="shared" si="31"/>
        <v>0.21111111111111111</v>
      </c>
      <c r="S131" s="205">
        <f t="shared" si="32"/>
        <v>0.21111111111111111</v>
      </c>
      <c r="T131" s="93">
        <f t="shared" si="33"/>
        <v>0.24444444444444444</v>
      </c>
    </row>
    <row r="132" spans="2:20" x14ac:dyDescent="0.25">
      <c r="B132" s="24" t="s">
        <v>175</v>
      </c>
      <c r="C132" s="200">
        <v>28</v>
      </c>
      <c r="D132" s="183">
        <v>28</v>
      </c>
      <c r="E132" s="183">
        <v>28</v>
      </c>
      <c r="F132" s="184">
        <v>28</v>
      </c>
      <c r="G132" s="219">
        <v>28</v>
      </c>
      <c r="H132" s="220">
        <v>28</v>
      </c>
      <c r="I132" s="202">
        <v>2</v>
      </c>
      <c r="J132" s="183">
        <v>2</v>
      </c>
      <c r="K132" s="183">
        <v>2</v>
      </c>
      <c r="L132" s="183">
        <v>2</v>
      </c>
      <c r="M132" s="193">
        <v>3</v>
      </c>
      <c r="N132" s="220">
        <v>4</v>
      </c>
      <c r="O132" s="204">
        <f t="shared" ref="O132:O195" si="34">IFERROR(I132/C132,"")</f>
        <v>7.1428571428571425E-2</v>
      </c>
      <c r="P132" s="205">
        <f t="shared" ref="P132:P195" si="35">IFERROR(J132/D132,"")</f>
        <v>7.1428571428571425E-2</v>
      </c>
      <c r="Q132" s="205">
        <f t="shared" ref="Q132:Q195" si="36">IFERROR(K132/E132,"")</f>
        <v>7.1428571428571425E-2</v>
      </c>
      <c r="R132" s="205">
        <f t="shared" ref="R132:R195" si="37">IFERROR(L132/F132,"")</f>
        <v>7.1428571428571425E-2</v>
      </c>
      <c r="S132" s="205">
        <f t="shared" ref="S132:S195" si="38">IFERROR(M132/G132,"")</f>
        <v>0.10714285714285714</v>
      </c>
      <c r="T132" s="93">
        <f t="shared" ref="T132:T195" si="39">IFERROR(N132/H132,"")</f>
        <v>0.14285714285714285</v>
      </c>
    </row>
    <row r="133" spans="2:20" x14ac:dyDescent="0.25">
      <c r="B133" s="24" t="s">
        <v>176</v>
      </c>
      <c r="C133" s="200">
        <v>102</v>
      </c>
      <c r="D133" s="183">
        <v>103</v>
      </c>
      <c r="E133" s="183">
        <v>103</v>
      </c>
      <c r="F133" s="184">
        <v>103</v>
      </c>
      <c r="G133" s="219">
        <v>103</v>
      </c>
      <c r="H133" s="220">
        <v>104</v>
      </c>
      <c r="I133" s="202">
        <v>21</v>
      </c>
      <c r="J133" s="183">
        <v>21</v>
      </c>
      <c r="K133" s="183">
        <v>24</v>
      </c>
      <c r="L133" s="183">
        <v>31</v>
      </c>
      <c r="M133" s="193">
        <v>36</v>
      </c>
      <c r="N133" s="220">
        <v>36</v>
      </c>
      <c r="O133" s="204">
        <f t="shared" si="34"/>
        <v>0.20588235294117646</v>
      </c>
      <c r="P133" s="205">
        <f t="shared" si="35"/>
        <v>0.20388349514563106</v>
      </c>
      <c r="Q133" s="205">
        <f t="shared" si="36"/>
        <v>0.23300970873786409</v>
      </c>
      <c r="R133" s="205">
        <f t="shared" si="37"/>
        <v>0.30097087378640774</v>
      </c>
      <c r="S133" s="205">
        <f t="shared" si="38"/>
        <v>0.34951456310679613</v>
      </c>
      <c r="T133" s="93">
        <f t="shared" si="39"/>
        <v>0.34615384615384615</v>
      </c>
    </row>
    <row r="134" spans="2:20" x14ac:dyDescent="0.25">
      <c r="B134" s="24" t="s">
        <v>177</v>
      </c>
      <c r="C134" s="200">
        <v>193</v>
      </c>
      <c r="D134" s="183">
        <v>204</v>
      </c>
      <c r="E134" s="183">
        <v>206</v>
      </c>
      <c r="F134" s="184">
        <v>210</v>
      </c>
      <c r="G134" s="219">
        <v>210</v>
      </c>
      <c r="H134" s="220">
        <v>210</v>
      </c>
      <c r="I134" s="202">
        <v>7</v>
      </c>
      <c r="J134" s="183">
        <v>7</v>
      </c>
      <c r="K134" s="183">
        <v>7</v>
      </c>
      <c r="L134" s="183">
        <v>19</v>
      </c>
      <c r="M134" s="193">
        <v>27</v>
      </c>
      <c r="N134" s="220">
        <v>27</v>
      </c>
      <c r="O134" s="204">
        <f t="shared" si="34"/>
        <v>3.6269430051813469E-2</v>
      </c>
      <c r="P134" s="205">
        <f t="shared" si="35"/>
        <v>3.4313725490196081E-2</v>
      </c>
      <c r="Q134" s="205">
        <f t="shared" si="36"/>
        <v>3.3980582524271843E-2</v>
      </c>
      <c r="R134" s="205">
        <f t="shared" si="37"/>
        <v>9.0476190476190474E-2</v>
      </c>
      <c r="S134" s="205">
        <f t="shared" si="38"/>
        <v>0.12857142857142856</v>
      </c>
      <c r="T134" s="93">
        <f t="shared" si="39"/>
        <v>0.12857142857142856</v>
      </c>
    </row>
    <row r="135" spans="2:20" x14ac:dyDescent="0.25">
      <c r="B135" s="24" t="s">
        <v>122</v>
      </c>
      <c r="C135" s="200">
        <v>948</v>
      </c>
      <c r="D135" s="183">
        <v>949</v>
      </c>
      <c r="E135" s="183">
        <v>950</v>
      </c>
      <c r="F135" s="184">
        <v>964</v>
      </c>
      <c r="G135" s="219">
        <v>964</v>
      </c>
      <c r="H135" s="220">
        <v>976</v>
      </c>
      <c r="I135" s="202">
        <v>248</v>
      </c>
      <c r="J135" s="183">
        <v>255</v>
      </c>
      <c r="K135" s="183">
        <v>274</v>
      </c>
      <c r="L135" s="183">
        <v>284</v>
      </c>
      <c r="M135" s="193">
        <v>306</v>
      </c>
      <c r="N135" s="220">
        <v>314</v>
      </c>
      <c r="O135" s="204">
        <f t="shared" si="34"/>
        <v>0.26160337552742619</v>
      </c>
      <c r="P135" s="205">
        <f t="shared" si="35"/>
        <v>0.26870389884088514</v>
      </c>
      <c r="Q135" s="205">
        <f t="shared" si="36"/>
        <v>0.28842105263157897</v>
      </c>
      <c r="R135" s="205">
        <f t="shared" si="37"/>
        <v>0.29460580912863071</v>
      </c>
      <c r="S135" s="205">
        <f t="shared" si="38"/>
        <v>0.31742738589211617</v>
      </c>
      <c r="T135" s="93">
        <f t="shared" si="39"/>
        <v>0.32172131147540983</v>
      </c>
    </row>
    <row r="136" spans="2:20" x14ac:dyDescent="0.25">
      <c r="B136" s="24" t="s">
        <v>121</v>
      </c>
      <c r="C136" s="200">
        <v>664</v>
      </c>
      <c r="D136" s="183">
        <v>674</v>
      </c>
      <c r="E136" s="183">
        <v>674</v>
      </c>
      <c r="F136" s="184">
        <v>674</v>
      </c>
      <c r="G136" s="219">
        <v>683</v>
      </c>
      <c r="H136" s="220">
        <v>683</v>
      </c>
      <c r="I136" s="202">
        <v>180</v>
      </c>
      <c r="J136" s="183">
        <v>185</v>
      </c>
      <c r="K136" s="183">
        <v>193</v>
      </c>
      <c r="L136" s="183">
        <v>201</v>
      </c>
      <c r="M136" s="193">
        <v>221</v>
      </c>
      <c r="N136" s="220">
        <v>227</v>
      </c>
      <c r="O136" s="204">
        <f t="shared" si="34"/>
        <v>0.27108433734939757</v>
      </c>
      <c r="P136" s="205">
        <f t="shared" si="35"/>
        <v>0.27448071216617209</v>
      </c>
      <c r="Q136" s="205">
        <f t="shared" si="36"/>
        <v>0.28635014836795253</v>
      </c>
      <c r="R136" s="205">
        <f t="shared" si="37"/>
        <v>0.29821958456973297</v>
      </c>
      <c r="S136" s="205">
        <f t="shared" si="38"/>
        <v>0.32357247437774522</v>
      </c>
      <c r="T136" s="93">
        <f t="shared" si="39"/>
        <v>0.33235724743777451</v>
      </c>
    </row>
    <row r="137" spans="2:20" x14ac:dyDescent="0.25">
      <c r="B137" s="24" t="s">
        <v>123</v>
      </c>
      <c r="C137" s="200">
        <v>376</v>
      </c>
      <c r="D137" s="183">
        <v>376</v>
      </c>
      <c r="E137" s="183">
        <v>376</v>
      </c>
      <c r="F137" s="184">
        <v>376</v>
      </c>
      <c r="G137" s="219">
        <v>376</v>
      </c>
      <c r="H137" s="220">
        <v>376</v>
      </c>
      <c r="I137" s="202">
        <v>121</v>
      </c>
      <c r="J137" s="183">
        <v>121</v>
      </c>
      <c r="K137" s="183">
        <v>121</v>
      </c>
      <c r="L137" s="183">
        <v>121</v>
      </c>
      <c r="M137" s="193">
        <v>124</v>
      </c>
      <c r="N137" s="220">
        <v>124</v>
      </c>
      <c r="O137" s="204">
        <f t="shared" si="34"/>
        <v>0.32180851063829785</v>
      </c>
      <c r="P137" s="205">
        <f t="shared" si="35"/>
        <v>0.32180851063829785</v>
      </c>
      <c r="Q137" s="205">
        <f t="shared" si="36"/>
        <v>0.32180851063829785</v>
      </c>
      <c r="R137" s="205">
        <f t="shared" si="37"/>
        <v>0.32180851063829785</v>
      </c>
      <c r="S137" s="205">
        <f t="shared" si="38"/>
        <v>0.32978723404255317</v>
      </c>
      <c r="T137" s="93">
        <f t="shared" si="39"/>
        <v>0.32978723404255317</v>
      </c>
    </row>
    <row r="138" spans="2:20" x14ac:dyDescent="0.25">
      <c r="B138" s="24" t="s">
        <v>124</v>
      </c>
      <c r="C138" s="200">
        <v>404</v>
      </c>
      <c r="D138" s="183">
        <v>404</v>
      </c>
      <c r="E138" s="183">
        <v>412</v>
      </c>
      <c r="F138" s="184">
        <v>412</v>
      </c>
      <c r="G138" s="219">
        <v>412</v>
      </c>
      <c r="H138" s="220">
        <v>422</v>
      </c>
      <c r="I138" s="202">
        <v>162</v>
      </c>
      <c r="J138" s="183">
        <v>167</v>
      </c>
      <c r="K138" s="183">
        <v>172</v>
      </c>
      <c r="L138" s="183">
        <v>176</v>
      </c>
      <c r="M138" s="193">
        <v>188</v>
      </c>
      <c r="N138" s="220">
        <v>190</v>
      </c>
      <c r="O138" s="204">
        <f t="shared" si="34"/>
        <v>0.40099009900990101</v>
      </c>
      <c r="P138" s="205">
        <f t="shared" si="35"/>
        <v>0.41336633663366334</v>
      </c>
      <c r="Q138" s="205">
        <f t="shared" si="36"/>
        <v>0.41747572815533979</v>
      </c>
      <c r="R138" s="205">
        <f t="shared" si="37"/>
        <v>0.42718446601941745</v>
      </c>
      <c r="S138" s="205">
        <f t="shared" si="38"/>
        <v>0.4563106796116505</v>
      </c>
      <c r="T138" s="93">
        <f t="shared" si="39"/>
        <v>0.45023696682464454</v>
      </c>
    </row>
    <row r="139" spans="2:20" x14ac:dyDescent="0.25">
      <c r="B139" s="24" t="s">
        <v>178</v>
      </c>
      <c r="C139" s="200">
        <v>599</v>
      </c>
      <c r="D139" s="183">
        <v>599</v>
      </c>
      <c r="E139" s="183">
        <v>609</v>
      </c>
      <c r="F139" s="184">
        <v>609</v>
      </c>
      <c r="G139" s="219">
        <v>621</v>
      </c>
      <c r="H139" s="220">
        <v>621</v>
      </c>
      <c r="I139" s="202">
        <v>169</v>
      </c>
      <c r="J139" s="183">
        <v>180</v>
      </c>
      <c r="K139" s="183">
        <v>192</v>
      </c>
      <c r="L139" s="183">
        <v>211</v>
      </c>
      <c r="M139" s="193">
        <v>220</v>
      </c>
      <c r="N139" s="220">
        <v>241</v>
      </c>
      <c r="O139" s="204">
        <f t="shared" si="34"/>
        <v>0.28213689482470783</v>
      </c>
      <c r="P139" s="205">
        <f t="shared" si="35"/>
        <v>0.30050083472454092</v>
      </c>
      <c r="Q139" s="205">
        <f t="shared" si="36"/>
        <v>0.31527093596059114</v>
      </c>
      <c r="R139" s="205">
        <f t="shared" si="37"/>
        <v>0.34646962233169132</v>
      </c>
      <c r="S139" s="205">
        <f t="shared" si="38"/>
        <v>0.35426731078904994</v>
      </c>
      <c r="T139" s="93">
        <f t="shared" si="39"/>
        <v>0.38808373590982287</v>
      </c>
    </row>
    <row r="140" spans="2:20" x14ac:dyDescent="0.25">
      <c r="B140" s="24" t="s">
        <v>179</v>
      </c>
      <c r="C140" s="200">
        <v>73</v>
      </c>
      <c r="D140" s="183">
        <v>73</v>
      </c>
      <c r="E140" s="183">
        <v>73</v>
      </c>
      <c r="F140" s="184">
        <v>73</v>
      </c>
      <c r="G140" s="219">
        <v>73</v>
      </c>
      <c r="H140" s="220">
        <v>73</v>
      </c>
      <c r="I140" s="202">
        <v>37</v>
      </c>
      <c r="J140" s="183">
        <v>37</v>
      </c>
      <c r="K140" s="183">
        <v>37</v>
      </c>
      <c r="L140" s="183">
        <v>37</v>
      </c>
      <c r="M140" s="193">
        <v>37</v>
      </c>
      <c r="N140" s="220">
        <v>37</v>
      </c>
      <c r="O140" s="204">
        <f t="shared" si="34"/>
        <v>0.50684931506849318</v>
      </c>
      <c r="P140" s="205">
        <f t="shared" si="35"/>
        <v>0.50684931506849318</v>
      </c>
      <c r="Q140" s="205">
        <f t="shared" si="36"/>
        <v>0.50684931506849318</v>
      </c>
      <c r="R140" s="205">
        <f t="shared" si="37"/>
        <v>0.50684931506849318</v>
      </c>
      <c r="S140" s="205">
        <f t="shared" si="38"/>
        <v>0.50684931506849318</v>
      </c>
      <c r="T140" s="93">
        <f t="shared" si="39"/>
        <v>0.50684931506849318</v>
      </c>
    </row>
    <row r="141" spans="2:20" x14ac:dyDescent="0.25">
      <c r="B141" s="24" t="s">
        <v>180</v>
      </c>
      <c r="C141" s="200">
        <v>41</v>
      </c>
      <c r="D141" s="183">
        <v>41</v>
      </c>
      <c r="E141" s="183">
        <v>41</v>
      </c>
      <c r="F141" s="184">
        <v>41</v>
      </c>
      <c r="G141" s="219">
        <v>41</v>
      </c>
      <c r="H141" s="220">
        <v>41</v>
      </c>
      <c r="I141" s="202">
        <v>16</v>
      </c>
      <c r="J141" s="183">
        <v>18</v>
      </c>
      <c r="K141" s="183">
        <v>19</v>
      </c>
      <c r="L141" s="183">
        <v>19</v>
      </c>
      <c r="M141" s="193">
        <v>19</v>
      </c>
      <c r="N141" s="220">
        <v>20</v>
      </c>
      <c r="O141" s="204">
        <f t="shared" si="34"/>
        <v>0.3902439024390244</v>
      </c>
      <c r="P141" s="205">
        <f t="shared" si="35"/>
        <v>0.43902439024390244</v>
      </c>
      <c r="Q141" s="205">
        <f t="shared" si="36"/>
        <v>0.46341463414634149</v>
      </c>
      <c r="R141" s="205">
        <f t="shared" si="37"/>
        <v>0.46341463414634149</v>
      </c>
      <c r="S141" s="205">
        <f t="shared" si="38"/>
        <v>0.46341463414634149</v>
      </c>
      <c r="T141" s="93">
        <f t="shared" si="39"/>
        <v>0.48780487804878048</v>
      </c>
    </row>
    <row r="142" spans="2:20" x14ac:dyDescent="0.25">
      <c r="B142" s="24" t="s">
        <v>144</v>
      </c>
      <c r="C142" s="200">
        <v>54</v>
      </c>
      <c r="D142" s="183">
        <v>54</v>
      </c>
      <c r="E142" s="183">
        <v>54</v>
      </c>
      <c r="F142" s="184">
        <v>54</v>
      </c>
      <c r="G142" s="219">
        <v>54</v>
      </c>
      <c r="H142" s="220">
        <v>54</v>
      </c>
      <c r="I142" s="202">
        <v>11</v>
      </c>
      <c r="J142" s="183">
        <v>11</v>
      </c>
      <c r="K142" s="183">
        <v>11</v>
      </c>
      <c r="L142" s="183">
        <v>15</v>
      </c>
      <c r="M142" s="193">
        <v>15</v>
      </c>
      <c r="N142" s="220">
        <v>18</v>
      </c>
      <c r="O142" s="204">
        <f t="shared" si="34"/>
        <v>0.20370370370370369</v>
      </c>
      <c r="P142" s="205">
        <f t="shared" si="35"/>
        <v>0.20370370370370369</v>
      </c>
      <c r="Q142" s="205">
        <f t="shared" si="36"/>
        <v>0.20370370370370369</v>
      </c>
      <c r="R142" s="205">
        <f t="shared" si="37"/>
        <v>0.27777777777777779</v>
      </c>
      <c r="S142" s="205">
        <f t="shared" si="38"/>
        <v>0.27777777777777779</v>
      </c>
      <c r="T142" s="93">
        <f t="shared" si="39"/>
        <v>0.33333333333333331</v>
      </c>
    </row>
    <row r="143" spans="2:20" x14ac:dyDescent="0.25">
      <c r="B143" s="24" t="s">
        <v>181</v>
      </c>
      <c r="C143" s="185"/>
      <c r="D143" s="183">
        <v>12</v>
      </c>
      <c r="E143" s="183">
        <v>12</v>
      </c>
      <c r="F143" s="184">
        <v>12</v>
      </c>
      <c r="G143" s="219">
        <v>13</v>
      </c>
      <c r="H143" s="220">
        <v>24</v>
      </c>
      <c r="I143" s="191"/>
      <c r="J143" s="183">
        <v>0</v>
      </c>
      <c r="K143" s="183">
        <v>0</v>
      </c>
      <c r="L143" s="183">
        <v>0</v>
      </c>
      <c r="M143" s="193">
        <v>4</v>
      </c>
      <c r="N143" s="220">
        <v>5</v>
      </c>
      <c r="O143" s="195" t="str">
        <f t="shared" si="34"/>
        <v/>
      </c>
      <c r="P143" s="205">
        <f t="shared" si="35"/>
        <v>0</v>
      </c>
      <c r="Q143" s="205">
        <f t="shared" si="36"/>
        <v>0</v>
      </c>
      <c r="R143" s="205">
        <f t="shared" si="37"/>
        <v>0</v>
      </c>
      <c r="S143" s="205">
        <f t="shared" si="38"/>
        <v>0.30769230769230771</v>
      </c>
      <c r="T143" s="93">
        <f t="shared" si="39"/>
        <v>0.20833333333333334</v>
      </c>
    </row>
    <row r="144" spans="2:20" x14ac:dyDescent="0.25">
      <c r="B144" s="24" t="s">
        <v>182</v>
      </c>
      <c r="C144" s="200">
        <v>112</v>
      </c>
      <c r="D144" s="183">
        <v>112</v>
      </c>
      <c r="E144" s="183">
        <v>112</v>
      </c>
      <c r="F144" s="184">
        <v>112</v>
      </c>
      <c r="G144" s="219">
        <v>113</v>
      </c>
      <c r="H144" s="220">
        <v>113</v>
      </c>
      <c r="I144" s="202">
        <v>41</v>
      </c>
      <c r="J144" s="183">
        <v>41</v>
      </c>
      <c r="K144" s="183">
        <v>43</v>
      </c>
      <c r="L144" s="183">
        <v>44</v>
      </c>
      <c r="M144" s="193">
        <v>47</v>
      </c>
      <c r="N144" s="220">
        <v>56</v>
      </c>
      <c r="O144" s="204">
        <f t="shared" si="34"/>
        <v>0.36607142857142855</v>
      </c>
      <c r="P144" s="205">
        <f t="shared" si="35"/>
        <v>0.36607142857142855</v>
      </c>
      <c r="Q144" s="205">
        <f t="shared" si="36"/>
        <v>0.38392857142857145</v>
      </c>
      <c r="R144" s="205">
        <f t="shared" si="37"/>
        <v>0.39285714285714285</v>
      </c>
      <c r="S144" s="205">
        <f t="shared" si="38"/>
        <v>0.41592920353982299</v>
      </c>
      <c r="T144" s="93">
        <f>IFERROR(N144/H144,"")</f>
        <v>0.49557522123893805</v>
      </c>
    </row>
    <row r="145" spans="2:20" x14ac:dyDescent="0.25">
      <c r="B145" s="24" t="s">
        <v>183</v>
      </c>
      <c r="C145" s="200">
        <v>43</v>
      </c>
      <c r="D145" s="183">
        <v>43</v>
      </c>
      <c r="E145" s="183">
        <v>43</v>
      </c>
      <c r="F145" s="184">
        <v>43</v>
      </c>
      <c r="G145" s="219">
        <v>43</v>
      </c>
      <c r="H145" s="220">
        <v>43</v>
      </c>
      <c r="I145" s="202">
        <v>3</v>
      </c>
      <c r="J145" s="183">
        <v>4</v>
      </c>
      <c r="K145" s="183">
        <v>4</v>
      </c>
      <c r="L145" s="183">
        <v>4</v>
      </c>
      <c r="M145" s="193">
        <v>5</v>
      </c>
      <c r="N145" s="220">
        <v>11</v>
      </c>
      <c r="O145" s="204">
        <f t="shared" si="34"/>
        <v>6.9767441860465115E-2</v>
      </c>
      <c r="P145" s="205">
        <f t="shared" si="35"/>
        <v>9.3023255813953487E-2</v>
      </c>
      <c r="Q145" s="205">
        <f t="shared" si="36"/>
        <v>9.3023255813953487E-2</v>
      </c>
      <c r="R145" s="205">
        <f t="shared" si="37"/>
        <v>9.3023255813953487E-2</v>
      </c>
      <c r="S145" s="205">
        <f t="shared" si="38"/>
        <v>0.11627906976744186</v>
      </c>
      <c r="T145" s="93">
        <f t="shared" si="39"/>
        <v>0.2558139534883721</v>
      </c>
    </row>
    <row r="146" spans="2:20" x14ac:dyDescent="0.25">
      <c r="B146" s="24" t="s">
        <v>184</v>
      </c>
      <c r="C146" s="200">
        <v>38</v>
      </c>
      <c r="D146" s="183">
        <v>38</v>
      </c>
      <c r="E146" s="183">
        <v>38</v>
      </c>
      <c r="F146" s="184">
        <v>38</v>
      </c>
      <c r="G146" s="219">
        <v>38</v>
      </c>
      <c r="H146" s="220">
        <v>46</v>
      </c>
      <c r="I146" s="202">
        <v>6</v>
      </c>
      <c r="J146" s="183">
        <v>7</v>
      </c>
      <c r="K146" s="183">
        <v>12</v>
      </c>
      <c r="L146" s="183">
        <v>12</v>
      </c>
      <c r="M146" s="193">
        <v>12</v>
      </c>
      <c r="N146" s="220">
        <v>16</v>
      </c>
      <c r="O146" s="204">
        <f t="shared" si="34"/>
        <v>0.15789473684210525</v>
      </c>
      <c r="P146" s="205">
        <f t="shared" si="35"/>
        <v>0.18421052631578946</v>
      </c>
      <c r="Q146" s="205">
        <f t="shared" si="36"/>
        <v>0.31578947368421051</v>
      </c>
      <c r="R146" s="205">
        <f t="shared" si="37"/>
        <v>0.31578947368421051</v>
      </c>
      <c r="S146" s="205">
        <f t="shared" si="38"/>
        <v>0.31578947368421051</v>
      </c>
      <c r="T146" s="93">
        <f t="shared" si="39"/>
        <v>0.34782608695652173</v>
      </c>
    </row>
    <row r="147" spans="2:20" x14ac:dyDescent="0.25">
      <c r="B147" s="24" t="s">
        <v>127</v>
      </c>
      <c r="C147" s="200">
        <v>190</v>
      </c>
      <c r="D147" s="183">
        <v>190</v>
      </c>
      <c r="E147" s="183">
        <v>190</v>
      </c>
      <c r="F147" s="184">
        <v>190</v>
      </c>
      <c r="G147" s="219">
        <v>190</v>
      </c>
      <c r="H147" s="220">
        <v>197</v>
      </c>
      <c r="I147" s="202">
        <v>35</v>
      </c>
      <c r="J147" s="183">
        <v>43</v>
      </c>
      <c r="K147" s="183">
        <v>45</v>
      </c>
      <c r="L147" s="183">
        <v>52</v>
      </c>
      <c r="M147" s="193">
        <v>61</v>
      </c>
      <c r="N147" s="220">
        <v>71</v>
      </c>
      <c r="O147" s="204">
        <f t="shared" si="34"/>
        <v>0.18421052631578946</v>
      </c>
      <c r="P147" s="205">
        <f t="shared" si="35"/>
        <v>0.22631578947368422</v>
      </c>
      <c r="Q147" s="205">
        <f t="shared" si="36"/>
        <v>0.23684210526315788</v>
      </c>
      <c r="R147" s="205">
        <f t="shared" si="37"/>
        <v>0.27368421052631581</v>
      </c>
      <c r="S147" s="205">
        <f t="shared" si="38"/>
        <v>0.32105263157894737</v>
      </c>
      <c r="T147" s="93">
        <f t="shared" si="39"/>
        <v>0.3604060913705584</v>
      </c>
    </row>
    <row r="148" spans="2:20" x14ac:dyDescent="0.25">
      <c r="B148" s="24" t="s">
        <v>185</v>
      </c>
      <c r="C148" s="200">
        <v>312</v>
      </c>
      <c r="D148" s="183">
        <v>312</v>
      </c>
      <c r="E148" s="183">
        <v>312</v>
      </c>
      <c r="F148" s="184">
        <v>324</v>
      </c>
      <c r="G148" s="219">
        <v>324</v>
      </c>
      <c r="H148" s="220">
        <v>330</v>
      </c>
      <c r="I148" s="202">
        <v>82</v>
      </c>
      <c r="J148" s="183">
        <v>85</v>
      </c>
      <c r="K148" s="183">
        <v>88</v>
      </c>
      <c r="L148" s="183">
        <v>93</v>
      </c>
      <c r="M148" s="193">
        <v>99</v>
      </c>
      <c r="N148" s="220">
        <v>107</v>
      </c>
      <c r="O148" s="204">
        <f t="shared" si="34"/>
        <v>0.26282051282051283</v>
      </c>
      <c r="P148" s="205">
        <f t="shared" si="35"/>
        <v>0.27243589743589741</v>
      </c>
      <c r="Q148" s="205">
        <f t="shared" si="36"/>
        <v>0.28205128205128205</v>
      </c>
      <c r="R148" s="205">
        <f t="shared" si="37"/>
        <v>0.28703703703703703</v>
      </c>
      <c r="S148" s="205">
        <f t="shared" si="38"/>
        <v>0.30555555555555558</v>
      </c>
      <c r="T148" s="93">
        <f t="shared" si="39"/>
        <v>0.32424242424242422</v>
      </c>
    </row>
    <row r="149" spans="2:20" x14ac:dyDescent="0.25">
      <c r="B149" s="24" t="s">
        <v>186</v>
      </c>
      <c r="C149" s="200">
        <v>477</v>
      </c>
      <c r="D149" s="183">
        <v>477</v>
      </c>
      <c r="E149" s="183">
        <v>477</v>
      </c>
      <c r="F149" s="184">
        <v>477</v>
      </c>
      <c r="G149" s="219">
        <v>477</v>
      </c>
      <c r="H149" s="220">
        <v>477</v>
      </c>
      <c r="I149" s="202">
        <v>194</v>
      </c>
      <c r="J149" s="183">
        <v>194</v>
      </c>
      <c r="K149" s="183">
        <v>194</v>
      </c>
      <c r="L149" s="183">
        <v>194</v>
      </c>
      <c r="M149" s="193">
        <v>194</v>
      </c>
      <c r="N149" s="220">
        <v>200</v>
      </c>
      <c r="O149" s="204">
        <f t="shared" si="34"/>
        <v>0.40670859538784065</v>
      </c>
      <c r="P149" s="205">
        <f t="shared" si="35"/>
        <v>0.40670859538784065</v>
      </c>
      <c r="Q149" s="205">
        <f t="shared" si="36"/>
        <v>0.40670859538784065</v>
      </c>
      <c r="R149" s="205">
        <f t="shared" si="37"/>
        <v>0.40670859538784065</v>
      </c>
      <c r="S149" s="205">
        <f t="shared" si="38"/>
        <v>0.40670859538784065</v>
      </c>
      <c r="T149" s="93">
        <f t="shared" si="39"/>
        <v>0.41928721174004191</v>
      </c>
    </row>
    <row r="150" spans="2:20" x14ac:dyDescent="0.25">
      <c r="B150" s="24" t="s">
        <v>125</v>
      </c>
      <c r="C150" s="200">
        <v>199</v>
      </c>
      <c r="D150" s="183">
        <v>200</v>
      </c>
      <c r="E150" s="183">
        <v>207</v>
      </c>
      <c r="F150" s="184">
        <v>207</v>
      </c>
      <c r="G150" s="219">
        <v>222</v>
      </c>
      <c r="H150" s="220">
        <v>222</v>
      </c>
      <c r="I150" s="202">
        <v>46</v>
      </c>
      <c r="J150" s="183">
        <v>49</v>
      </c>
      <c r="K150" s="183">
        <v>51</v>
      </c>
      <c r="L150" s="183">
        <v>56</v>
      </c>
      <c r="M150" s="193">
        <v>75</v>
      </c>
      <c r="N150" s="220">
        <v>81</v>
      </c>
      <c r="O150" s="204">
        <f t="shared" si="34"/>
        <v>0.23115577889447236</v>
      </c>
      <c r="P150" s="205">
        <f t="shared" si="35"/>
        <v>0.245</v>
      </c>
      <c r="Q150" s="205">
        <f t="shared" si="36"/>
        <v>0.24637681159420291</v>
      </c>
      <c r="R150" s="205">
        <f t="shared" si="37"/>
        <v>0.27053140096618356</v>
      </c>
      <c r="S150" s="205">
        <f t="shared" si="38"/>
        <v>0.33783783783783783</v>
      </c>
      <c r="T150" s="93">
        <f t="shared" si="39"/>
        <v>0.36486486486486486</v>
      </c>
    </row>
    <row r="151" spans="2:20" x14ac:dyDescent="0.25">
      <c r="B151" s="24" t="s">
        <v>147</v>
      </c>
      <c r="C151" s="200">
        <v>78</v>
      </c>
      <c r="D151" s="183">
        <v>78</v>
      </c>
      <c r="E151" s="183">
        <v>78</v>
      </c>
      <c r="F151" s="184">
        <v>78</v>
      </c>
      <c r="G151" s="219">
        <v>78</v>
      </c>
      <c r="H151" s="220">
        <v>78</v>
      </c>
      <c r="I151" s="202">
        <v>20</v>
      </c>
      <c r="J151" s="183">
        <v>21</v>
      </c>
      <c r="K151" s="183">
        <v>21</v>
      </c>
      <c r="L151" s="183">
        <v>21</v>
      </c>
      <c r="M151" s="193">
        <v>21</v>
      </c>
      <c r="N151" s="220">
        <v>28</v>
      </c>
      <c r="O151" s="204">
        <f t="shared" si="34"/>
        <v>0.25641025641025639</v>
      </c>
      <c r="P151" s="205">
        <f t="shared" si="35"/>
        <v>0.26923076923076922</v>
      </c>
      <c r="Q151" s="205">
        <f t="shared" si="36"/>
        <v>0.26923076923076922</v>
      </c>
      <c r="R151" s="205">
        <f t="shared" si="37"/>
        <v>0.26923076923076922</v>
      </c>
      <c r="S151" s="205">
        <f t="shared" si="38"/>
        <v>0.26923076923076922</v>
      </c>
      <c r="T151" s="93">
        <f t="shared" si="39"/>
        <v>0.35897435897435898</v>
      </c>
    </row>
    <row r="152" spans="2:20" x14ac:dyDescent="0.25">
      <c r="B152" s="24" t="s">
        <v>187</v>
      </c>
      <c r="C152" s="200">
        <v>53</v>
      </c>
      <c r="D152" s="183">
        <v>59</v>
      </c>
      <c r="E152" s="183">
        <v>59</v>
      </c>
      <c r="F152" s="184">
        <v>59</v>
      </c>
      <c r="G152" s="219">
        <v>59</v>
      </c>
      <c r="H152" s="220">
        <v>59</v>
      </c>
      <c r="I152" s="202">
        <v>3</v>
      </c>
      <c r="J152" s="183">
        <v>3</v>
      </c>
      <c r="K152" s="183">
        <v>3</v>
      </c>
      <c r="L152" s="183">
        <v>7</v>
      </c>
      <c r="M152" s="193">
        <v>7</v>
      </c>
      <c r="N152" s="220">
        <v>16</v>
      </c>
      <c r="O152" s="204">
        <f t="shared" si="34"/>
        <v>5.6603773584905662E-2</v>
      </c>
      <c r="P152" s="205">
        <f t="shared" si="35"/>
        <v>5.0847457627118647E-2</v>
      </c>
      <c r="Q152" s="205">
        <f t="shared" si="36"/>
        <v>5.0847457627118647E-2</v>
      </c>
      <c r="R152" s="205">
        <f t="shared" si="37"/>
        <v>0.11864406779661017</v>
      </c>
      <c r="S152" s="205">
        <f t="shared" si="38"/>
        <v>0.11864406779661017</v>
      </c>
      <c r="T152" s="93">
        <f t="shared" si="39"/>
        <v>0.2711864406779661</v>
      </c>
    </row>
    <row r="153" spans="2:20" x14ac:dyDescent="0.25">
      <c r="B153" s="24" t="s">
        <v>148</v>
      </c>
      <c r="C153" s="200">
        <v>172</v>
      </c>
      <c r="D153" s="183">
        <v>177</v>
      </c>
      <c r="E153" s="183">
        <v>179</v>
      </c>
      <c r="F153" s="184">
        <v>179</v>
      </c>
      <c r="G153" s="219">
        <v>179</v>
      </c>
      <c r="H153" s="220">
        <v>179</v>
      </c>
      <c r="I153" s="202">
        <v>30</v>
      </c>
      <c r="J153" s="183">
        <v>34</v>
      </c>
      <c r="K153" s="183">
        <v>35</v>
      </c>
      <c r="L153" s="183">
        <v>49</v>
      </c>
      <c r="M153" s="193">
        <v>49</v>
      </c>
      <c r="N153" s="220">
        <v>59</v>
      </c>
      <c r="O153" s="204">
        <f t="shared" si="34"/>
        <v>0.1744186046511628</v>
      </c>
      <c r="P153" s="205">
        <f t="shared" si="35"/>
        <v>0.19209039548022599</v>
      </c>
      <c r="Q153" s="205">
        <f t="shared" si="36"/>
        <v>0.19553072625698323</v>
      </c>
      <c r="R153" s="205">
        <f t="shared" si="37"/>
        <v>0.27374301675977653</v>
      </c>
      <c r="S153" s="205">
        <f t="shared" si="38"/>
        <v>0.27374301675977653</v>
      </c>
      <c r="T153" s="93">
        <f t="shared" si="39"/>
        <v>0.32960893854748602</v>
      </c>
    </row>
    <row r="154" spans="2:20" x14ac:dyDescent="0.25">
      <c r="B154" s="24" t="s">
        <v>188</v>
      </c>
      <c r="C154" s="200">
        <v>61</v>
      </c>
      <c r="D154" s="183">
        <v>61</v>
      </c>
      <c r="E154" s="183">
        <v>76</v>
      </c>
      <c r="F154" s="184">
        <v>76</v>
      </c>
      <c r="G154" s="219">
        <v>81</v>
      </c>
      <c r="H154" s="220">
        <v>81</v>
      </c>
      <c r="I154" s="202">
        <v>6</v>
      </c>
      <c r="J154" s="183">
        <v>7</v>
      </c>
      <c r="K154" s="183">
        <v>8</v>
      </c>
      <c r="L154" s="183">
        <v>15</v>
      </c>
      <c r="M154" s="193">
        <v>27</v>
      </c>
      <c r="N154" s="220">
        <v>27</v>
      </c>
      <c r="O154" s="204">
        <f t="shared" si="34"/>
        <v>9.8360655737704916E-2</v>
      </c>
      <c r="P154" s="205">
        <f t="shared" si="35"/>
        <v>0.11475409836065574</v>
      </c>
      <c r="Q154" s="205">
        <f t="shared" si="36"/>
        <v>0.10526315789473684</v>
      </c>
      <c r="R154" s="205">
        <f t="shared" si="37"/>
        <v>0.19736842105263158</v>
      </c>
      <c r="S154" s="205">
        <f t="shared" si="38"/>
        <v>0.33333333333333331</v>
      </c>
      <c r="T154" s="93">
        <f t="shared" si="39"/>
        <v>0.33333333333333331</v>
      </c>
    </row>
    <row r="155" spans="2:20" x14ac:dyDescent="0.25">
      <c r="B155" s="24" t="s">
        <v>189</v>
      </c>
      <c r="C155" s="200">
        <v>303</v>
      </c>
      <c r="D155" s="183">
        <v>303</v>
      </c>
      <c r="E155" s="183">
        <v>303</v>
      </c>
      <c r="F155" s="184">
        <v>304</v>
      </c>
      <c r="G155" s="219">
        <v>304</v>
      </c>
      <c r="H155" s="220">
        <v>304</v>
      </c>
      <c r="I155" s="202">
        <v>54</v>
      </c>
      <c r="J155" s="183">
        <v>54</v>
      </c>
      <c r="K155" s="183">
        <v>55</v>
      </c>
      <c r="L155" s="183">
        <v>55</v>
      </c>
      <c r="M155" s="193">
        <v>59</v>
      </c>
      <c r="N155" s="220">
        <v>59</v>
      </c>
      <c r="O155" s="204">
        <f t="shared" si="34"/>
        <v>0.17821782178217821</v>
      </c>
      <c r="P155" s="205">
        <f t="shared" si="35"/>
        <v>0.17821782178217821</v>
      </c>
      <c r="Q155" s="205">
        <f t="shared" si="36"/>
        <v>0.18151815181518152</v>
      </c>
      <c r="R155" s="205">
        <f t="shared" si="37"/>
        <v>0.18092105263157895</v>
      </c>
      <c r="S155" s="205">
        <f t="shared" si="38"/>
        <v>0.19407894736842105</v>
      </c>
      <c r="T155" s="93">
        <f t="shared" si="39"/>
        <v>0.19407894736842105</v>
      </c>
    </row>
    <row r="156" spans="2:20" x14ac:dyDescent="0.25">
      <c r="B156" s="24" t="s">
        <v>190</v>
      </c>
      <c r="C156" s="200">
        <v>100</v>
      </c>
      <c r="D156" s="183">
        <v>100</v>
      </c>
      <c r="E156" s="183">
        <v>100</v>
      </c>
      <c r="F156" s="184">
        <v>100</v>
      </c>
      <c r="G156" s="219">
        <v>100</v>
      </c>
      <c r="H156" s="220">
        <v>100</v>
      </c>
      <c r="I156" s="202">
        <v>6</v>
      </c>
      <c r="J156" s="183">
        <v>6</v>
      </c>
      <c r="K156" s="183">
        <v>9</v>
      </c>
      <c r="L156" s="183">
        <v>13</v>
      </c>
      <c r="M156" s="193">
        <v>18</v>
      </c>
      <c r="N156" s="220">
        <v>23</v>
      </c>
      <c r="O156" s="204">
        <f t="shared" si="34"/>
        <v>0.06</v>
      </c>
      <c r="P156" s="205">
        <f t="shared" si="35"/>
        <v>0.06</v>
      </c>
      <c r="Q156" s="205">
        <f t="shared" si="36"/>
        <v>0.09</v>
      </c>
      <c r="R156" s="205">
        <f t="shared" si="37"/>
        <v>0.13</v>
      </c>
      <c r="S156" s="205">
        <f t="shared" si="38"/>
        <v>0.18</v>
      </c>
      <c r="T156" s="93">
        <f t="shared" si="39"/>
        <v>0.23</v>
      </c>
    </row>
    <row r="157" spans="2:20" x14ac:dyDescent="0.25">
      <c r="B157" s="24" t="s">
        <v>128</v>
      </c>
      <c r="C157" s="200">
        <v>324</v>
      </c>
      <c r="D157" s="183">
        <v>324</v>
      </c>
      <c r="E157" s="183">
        <v>324</v>
      </c>
      <c r="F157" s="184">
        <v>324</v>
      </c>
      <c r="G157" s="219">
        <v>324</v>
      </c>
      <c r="H157" s="220">
        <v>325</v>
      </c>
      <c r="I157" s="202">
        <v>61</v>
      </c>
      <c r="J157" s="183">
        <v>61</v>
      </c>
      <c r="K157" s="183">
        <v>61</v>
      </c>
      <c r="L157" s="183">
        <v>61</v>
      </c>
      <c r="M157" s="193">
        <v>86</v>
      </c>
      <c r="N157" s="220">
        <v>86</v>
      </c>
      <c r="O157" s="204">
        <f t="shared" si="34"/>
        <v>0.18827160493827161</v>
      </c>
      <c r="P157" s="205">
        <f t="shared" si="35"/>
        <v>0.18827160493827161</v>
      </c>
      <c r="Q157" s="205">
        <f t="shared" si="36"/>
        <v>0.18827160493827161</v>
      </c>
      <c r="R157" s="205">
        <f t="shared" si="37"/>
        <v>0.18827160493827161</v>
      </c>
      <c r="S157" s="205">
        <f t="shared" si="38"/>
        <v>0.26543209876543211</v>
      </c>
      <c r="T157" s="93">
        <f t="shared" si="39"/>
        <v>0.26461538461538464</v>
      </c>
    </row>
    <row r="158" spans="2:20" x14ac:dyDescent="0.25">
      <c r="B158" s="24" t="s">
        <v>129</v>
      </c>
      <c r="C158" s="200">
        <v>282</v>
      </c>
      <c r="D158" s="183">
        <v>283</v>
      </c>
      <c r="E158" s="183">
        <v>283</v>
      </c>
      <c r="F158" s="184">
        <v>284</v>
      </c>
      <c r="G158" s="219">
        <v>284</v>
      </c>
      <c r="H158" s="220">
        <v>284</v>
      </c>
      <c r="I158" s="202">
        <v>55</v>
      </c>
      <c r="J158" s="183">
        <v>56</v>
      </c>
      <c r="K158" s="183">
        <v>55</v>
      </c>
      <c r="L158" s="183">
        <v>82</v>
      </c>
      <c r="M158" s="193">
        <v>99</v>
      </c>
      <c r="N158" s="220">
        <v>99</v>
      </c>
      <c r="O158" s="204">
        <f t="shared" si="34"/>
        <v>0.19503546099290781</v>
      </c>
      <c r="P158" s="205">
        <f t="shared" si="35"/>
        <v>0.19787985865724381</v>
      </c>
      <c r="Q158" s="205">
        <f t="shared" si="36"/>
        <v>0.19434628975265017</v>
      </c>
      <c r="R158" s="205">
        <f t="shared" si="37"/>
        <v>0.28873239436619719</v>
      </c>
      <c r="S158" s="205">
        <f t="shared" si="38"/>
        <v>0.34859154929577463</v>
      </c>
      <c r="T158" s="93">
        <f t="shared" si="39"/>
        <v>0.34859154929577463</v>
      </c>
    </row>
    <row r="159" spans="2:20" x14ac:dyDescent="0.25">
      <c r="B159" s="24" t="s">
        <v>191</v>
      </c>
      <c r="C159" s="200">
        <v>125</v>
      </c>
      <c r="D159" s="183">
        <v>125</v>
      </c>
      <c r="E159" s="183">
        <v>125</v>
      </c>
      <c r="F159" s="184">
        <v>125</v>
      </c>
      <c r="G159" s="219">
        <v>125</v>
      </c>
      <c r="H159" s="220">
        <v>135</v>
      </c>
      <c r="I159" s="202">
        <v>25</v>
      </c>
      <c r="J159" s="183">
        <v>27</v>
      </c>
      <c r="K159" s="183">
        <v>29</v>
      </c>
      <c r="L159" s="183">
        <v>33</v>
      </c>
      <c r="M159" s="193">
        <v>40</v>
      </c>
      <c r="N159" s="220">
        <v>42</v>
      </c>
      <c r="O159" s="204">
        <f t="shared" si="34"/>
        <v>0.2</v>
      </c>
      <c r="P159" s="205">
        <f t="shared" si="35"/>
        <v>0.216</v>
      </c>
      <c r="Q159" s="205">
        <f t="shared" si="36"/>
        <v>0.23200000000000001</v>
      </c>
      <c r="R159" s="205">
        <f t="shared" si="37"/>
        <v>0.26400000000000001</v>
      </c>
      <c r="S159" s="205">
        <f t="shared" si="38"/>
        <v>0.32</v>
      </c>
      <c r="T159" s="93">
        <f t="shared" si="39"/>
        <v>0.31111111111111112</v>
      </c>
    </row>
    <row r="160" spans="2:20" x14ac:dyDescent="0.25">
      <c r="B160" s="24" t="s">
        <v>130</v>
      </c>
      <c r="C160" s="200">
        <v>138</v>
      </c>
      <c r="D160" s="183">
        <v>138</v>
      </c>
      <c r="E160" s="183">
        <v>138</v>
      </c>
      <c r="F160" s="184">
        <v>138</v>
      </c>
      <c r="G160" s="219">
        <v>138</v>
      </c>
      <c r="H160" s="220">
        <v>138</v>
      </c>
      <c r="I160" s="202">
        <v>8</v>
      </c>
      <c r="J160" s="183">
        <v>9</v>
      </c>
      <c r="K160" s="183">
        <v>9</v>
      </c>
      <c r="L160" s="183">
        <v>15</v>
      </c>
      <c r="M160" s="193">
        <v>24</v>
      </c>
      <c r="N160" s="220">
        <v>25</v>
      </c>
      <c r="O160" s="204">
        <f t="shared" si="34"/>
        <v>5.7971014492753624E-2</v>
      </c>
      <c r="P160" s="205">
        <f t="shared" si="35"/>
        <v>6.5217391304347824E-2</v>
      </c>
      <c r="Q160" s="205">
        <f t="shared" si="36"/>
        <v>6.5217391304347824E-2</v>
      </c>
      <c r="R160" s="205">
        <f t="shared" si="37"/>
        <v>0.10869565217391304</v>
      </c>
      <c r="S160" s="205">
        <f t="shared" si="38"/>
        <v>0.17391304347826086</v>
      </c>
      <c r="T160" s="93">
        <f t="shared" si="39"/>
        <v>0.18115942028985507</v>
      </c>
    </row>
    <row r="161" spans="2:20" x14ac:dyDescent="0.25">
      <c r="B161" s="24" t="s">
        <v>192</v>
      </c>
      <c r="C161" s="200">
        <v>68</v>
      </c>
      <c r="D161" s="183">
        <v>68</v>
      </c>
      <c r="E161" s="183">
        <v>68</v>
      </c>
      <c r="F161" s="184">
        <v>68</v>
      </c>
      <c r="G161" s="219">
        <v>68</v>
      </c>
      <c r="H161" s="220">
        <v>68</v>
      </c>
      <c r="I161" s="202">
        <v>5</v>
      </c>
      <c r="J161" s="183">
        <v>5</v>
      </c>
      <c r="K161" s="183">
        <v>11</v>
      </c>
      <c r="L161" s="183">
        <v>11</v>
      </c>
      <c r="M161" s="193">
        <v>20</v>
      </c>
      <c r="N161" s="220">
        <v>21</v>
      </c>
      <c r="O161" s="204">
        <f t="shared" si="34"/>
        <v>7.3529411764705885E-2</v>
      </c>
      <c r="P161" s="205">
        <f t="shared" si="35"/>
        <v>7.3529411764705885E-2</v>
      </c>
      <c r="Q161" s="205">
        <f t="shared" si="36"/>
        <v>0.16176470588235295</v>
      </c>
      <c r="R161" s="205">
        <f t="shared" si="37"/>
        <v>0.16176470588235295</v>
      </c>
      <c r="S161" s="205">
        <f t="shared" si="38"/>
        <v>0.29411764705882354</v>
      </c>
      <c r="T161" s="93">
        <f t="shared" si="39"/>
        <v>0.30882352941176472</v>
      </c>
    </row>
    <row r="162" spans="2:20" x14ac:dyDescent="0.25">
      <c r="B162" s="24" t="s">
        <v>193</v>
      </c>
      <c r="C162" s="200">
        <v>30</v>
      </c>
      <c r="D162" s="183">
        <v>30</v>
      </c>
      <c r="E162" s="183">
        <v>30</v>
      </c>
      <c r="F162" s="184">
        <v>30</v>
      </c>
      <c r="G162" s="219">
        <v>30</v>
      </c>
      <c r="H162" s="220">
        <v>36</v>
      </c>
      <c r="I162" s="202">
        <v>5</v>
      </c>
      <c r="J162" s="183">
        <v>7</v>
      </c>
      <c r="K162" s="183">
        <v>7</v>
      </c>
      <c r="L162" s="183">
        <v>11</v>
      </c>
      <c r="M162" s="193">
        <v>11</v>
      </c>
      <c r="N162" s="220">
        <v>12</v>
      </c>
      <c r="O162" s="204">
        <f t="shared" si="34"/>
        <v>0.16666666666666666</v>
      </c>
      <c r="P162" s="205">
        <f t="shared" si="35"/>
        <v>0.23333333333333334</v>
      </c>
      <c r="Q162" s="205">
        <f t="shared" si="36"/>
        <v>0.23333333333333334</v>
      </c>
      <c r="R162" s="205">
        <f t="shared" si="37"/>
        <v>0.36666666666666664</v>
      </c>
      <c r="S162" s="205">
        <f t="shared" si="38"/>
        <v>0.36666666666666664</v>
      </c>
      <c r="T162" s="93">
        <f t="shared" si="39"/>
        <v>0.33333333333333331</v>
      </c>
    </row>
    <row r="163" spans="2:20" x14ac:dyDescent="0.25">
      <c r="B163" s="24" t="s">
        <v>131</v>
      </c>
      <c r="C163" s="200">
        <v>74</v>
      </c>
      <c r="D163" s="183">
        <v>85</v>
      </c>
      <c r="E163" s="183">
        <v>86</v>
      </c>
      <c r="F163" s="184">
        <v>86</v>
      </c>
      <c r="G163" s="219">
        <v>97</v>
      </c>
      <c r="H163" s="220">
        <v>97</v>
      </c>
      <c r="I163" s="202">
        <v>0</v>
      </c>
      <c r="J163" s="183">
        <v>0</v>
      </c>
      <c r="K163" s="183">
        <v>8</v>
      </c>
      <c r="L163" s="183">
        <v>12</v>
      </c>
      <c r="M163" s="193">
        <v>28</v>
      </c>
      <c r="N163" s="220">
        <v>28</v>
      </c>
      <c r="O163" s="204">
        <f t="shared" si="34"/>
        <v>0</v>
      </c>
      <c r="P163" s="205">
        <f t="shared" si="35"/>
        <v>0</v>
      </c>
      <c r="Q163" s="205">
        <f t="shared" si="36"/>
        <v>9.3023255813953487E-2</v>
      </c>
      <c r="R163" s="205">
        <f t="shared" si="37"/>
        <v>0.13953488372093023</v>
      </c>
      <c r="S163" s="205">
        <f t="shared" si="38"/>
        <v>0.28865979381443296</v>
      </c>
      <c r="T163" s="93">
        <f t="shared" si="39"/>
        <v>0.28865979381443296</v>
      </c>
    </row>
    <row r="164" spans="2:20" x14ac:dyDescent="0.25">
      <c r="B164" s="24" t="s">
        <v>154</v>
      </c>
      <c r="C164" s="200">
        <v>51</v>
      </c>
      <c r="D164" s="183">
        <v>51</v>
      </c>
      <c r="E164" s="183">
        <v>51</v>
      </c>
      <c r="F164" s="184">
        <v>51</v>
      </c>
      <c r="G164" s="219">
        <v>51</v>
      </c>
      <c r="H164" s="220">
        <v>51</v>
      </c>
      <c r="I164" s="202">
        <v>22</v>
      </c>
      <c r="J164" s="183">
        <v>22</v>
      </c>
      <c r="K164" s="183">
        <v>22</v>
      </c>
      <c r="L164" s="183">
        <v>22</v>
      </c>
      <c r="M164" s="193">
        <v>22</v>
      </c>
      <c r="N164" s="220">
        <v>26</v>
      </c>
      <c r="O164" s="204">
        <f t="shared" si="34"/>
        <v>0.43137254901960786</v>
      </c>
      <c r="P164" s="205">
        <f t="shared" si="35"/>
        <v>0.43137254901960786</v>
      </c>
      <c r="Q164" s="205">
        <f t="shared" si="36"/>
        <v>0.43137254901960786</v>
      </c>
      <c r="R164" s="205">
        <f t="shared" si="37"/>
        <v>0.43137254901960786</v>
      </c>
      <c r="S164" s="205">
        <f t="shared" si="38"/>
        <v>0.43137254901960786</v>
      </c>
      <c r="T164" s="93">
        <f t="shared" si="39"/>
        <v>0.50980392156862742</v>
      </c>
    </row>
    <row r="165" spans="2:20" x14ac:dyDescent="0.25">
      <c r="B165" s="24" t="s">
        <v>194</v>
      </c>
      <c r="C165" s="200">
        <v>21</v>
      </c>
      <c r="D165" s="183">
        <v>21</v>
      </c>
      <c r="E165" s="183">
        <v>21</v>
      </c>
      <c r="F165" s="184">
        <v>21</v>
      </c>
      <c r="G165" s="219">
        <v>21</v>
      </c>
      <c r="H165" s="220">
        <v>21</v>
      </c>
      <c r="I165" s="202">
        <v>0</v>
      </c>
      <c r="J165" s="183">
        <v>0</v>
      </c>
      <c r="K165" s="183">
        <v>0</v>
      </c>
      <c r="L165" s="183">
        <v>2</v>
      </c>
      <c r="M165" s="193">
        <v>2</v>
      </c>
      <c r="N165" s="220">
        <v>3</v>
      </c>
      <c r="O165" s="204">
        <f t="shared" si="34"/>
        <v>0</v>
      </c>
      <c r="P165" s="205">
        <f t="shared" si="35"/>
        <v>0</v>
      </c>
      <c r="Q165" s="205">
        <f t="shared" si="36"/>
        <v>0</v>
      </c>
      <c r="R165" s="205">
        <f t="shared" si="37"/>
        <v>9.5238095238095233E-2</v>
      </c>
      <c r="S165" s="205">
        <f t="shared" si="38"/>
        <v>9.5238095238095233E-2</v>
      </c>
      <c r="T165" s="93">
        <f t="shared" si="39"/>
        <v>0.14285714285714285</v>
      </c>
    </row>
    <row r="166" spans="2:20" x14ac:dyDescent="0.25">
      <c r="B166" s="24" t="s">
        <v>195</v>
      </c>
      <c r="C166" s="200">
        <v>93</v>
      </c>
      <c r="D166" s="183">
        <v>93</v>
      </c>
      <c r="E166" s="183">
        <v>93</v>
      </c>
      <c r="F166" s="184">
        <v>93</v>
      </c>
      <c r="G166" s="219">
        <v>102</v>
      </c>
      <c r="H166" s="220">
        <v>103</v>
      </c>
      <c r="I166" s="202">
        <v>5</v>
      </c>
      <c r="J166" s="183">
        <v>5</v>
      </c>
      <c r="K166" s="183">
        <v>5</v>
      </c>
      <c r="L166" s="183">
        <v>6</v>
      </c>
      <c r="M166" s="193">
        <v>6</v>
      </c>
      <c r="N166" s="220">
        <v>17</v>
      </c>
      <c r="O166" s="204">
        <f t="shared" si="34"/>
        <v>5.3763440860215055E-2</v>
      </c>
      <c r="P166" s="205">
        <f t="shared" si="35"/>
        <v>5.3763440860215055E-2</v>
      </c>
      <c r="Q166" s="205">
        <f t="shared" si="36"/>
        <v>5.3763440860215055E-2</v>
      </c>
      <c r="R166" s="205">
        <f t="shared" si="37"/>
        <v>6.4516129032258063E-2</v>
      </c>
      <c r="S166" s="205">
        <f t="shared" si="38"/>
        <v>5.8823529411764705E-2</v>
      </c>
      <c r="T166" s="93">
        <f t="shared" si="39"/>
        <v>0.1650485436893204</v>
      </c>
    </row>
    <row r="167" spans="2:20" x14ac:dyDescent="0.25">
      <c r="B167" s="24" t="s">
        <v>196</v>
      </c>
      <c r="C167" s="200">
        <v>36</v>
      </c>
      <c r="D167" s="183">
        <v>42</v>
      </c>
      <c r="E167" s="183">
        <v>42</v>
      </c>
      <c r="F167" s="184">
        <v>42</v>
      </c>
      <c r="G167" s="219">
        <v>42</v>
      </c>
      <c r="H167" s="220">
        <v>42</v>
      </c>
      <c r="I167" s="202">
        <v>7</v>
      </c>
      <c r="J167" s="183">
        <v>7</v>
      </c>
      <c r="K167" s="183">
        <v>7</v>
      </c>
      <c r="L167" s="183">
        <v>10</v>
      </c>
      <c r="M167" s="193">
        <v>10</v>
      </c>
      <c r="N167" s="220">
        <v>15</v>
      </c>
      <c r="O167" s="204">
        <f t="shared" si="34"/>
        <v>0.19444444444444445</v>
      </c>
      <c r="P167" s="205">
        <f t="shared" si="35"/>
        <v>0.16666666666666666</v>
      </c>
      <c r="Q167" s="205">
        <f t="shared" si="36"/>
        <v>0.16666666666666666</v>
      </c>
      <c r="R167" s="205">
        <f t="shared" si="37"/>
        <v>0.23809523809523808</v>
      </c>
      <c r="S167" s="205">
        <f t="shared" si="38"/>
        <v>0.23809523809523808</v>
      </c>
      <c r="T167" s="93">
        <f t="shared" si="39"/>
        <v>0.35714285714285715</v>
      </c>
    </row>
    <row r="168" spans="2:20" x14ac:dyDescent="0.25">
      <c r="B168" s="24" t="s">
        <v>197</v>
      </c>
      <c r="C168" s="200">
        <v>63</v>
      </c>
      <c r="D168" s="183">
        <v>63</v>
      </c>
      <c r="E168" s="183">
        <v>64</v>
      </c>
      <c r="F168" s="184">
        <v>79</v>
      </c>
      <c r="G168" s="219">
        <v>79</v>
      </c>
      <c r="H168" s="220">
        <v>79</v>
      </c>
      <c r="I168" s="202">
        <v>3</v>
      </c>
      <c r="J168" s="183">
        <v>3</v>
      </c>
      <c r="K168" s="183">
        <v>3</v>
      </c>
      <c r="L168" s="183">
        <v>3</v>
      </c>
      <c r="M168" s="193">
        <v>15</v>
      </c>
      <c r="N168" s="220">
        <v>15</v>
      </c>
      <c r="O168" s="204">
        <f t="shared" si="34"/>
        <v>4.7619047619047616E-2</v>
      </c>
      <c r="P168" s="205">
        <f t="shared" si="35"/>
        <v>4.7619047619047616E-2</v>
      </c>
      <c r="Q168" s="205">
        <f t="shared" si="36"/>
        <v>4.6875E-2</v>
      </c>
      <c r="R168" s="205">
        <f t="shared" si="37"/>
        <v>3.7974683544303799E-2</v>
      </c>
      <c r="S168" s="205">
        <f t="shared" si="38"/>
        <v>0.189873417721519</v>
      </c>
      <c r="T168" s="93">
        <f t="shared" si="39"/>
        <v>0.189873417721519</v>
      </c>
    </row>
    <row r="169" spans="2:20" x14ac:dyDescent="0.25">
      <c r="B169" s="24" t="s">
        <v>198</v>
      </c>
      <c r="C169" s="200">
        <v>20</v>
      </c>
      <c r="D169" s="183">
        <v>20</v>
      </c>
      <c r="E169" s="183">
        <v>20</v>
      </c>
      <c r="F169" s="184">
        <v>31</v>
      </c>
      <c r="G169" s="219">
        <v>31</v>
      </c>
      <c r="H169" s="220">
        <v>31</v>
      </c>
      <c r="I169" s="202">
        <v>3</v>
      </c>
      <c r="J169" s="183">
        <v>4</v>
      </c>
      <c r="K169" s="183">
        <v>4</v>
      </c>
      <c r="L169" s="183">
        <v>4</v>
      </c>
      <c r="M169" s="193">
        <v>8</v>
      </c>
      <c r="N169" s="220">
        <v>8</v>
      </c>
      <c r="O169" s="204">
        <f t="shared" si="34"/>
        <v>0.15</v>
      </c>
      <c r="P169" s="205">
        <f t="shared" si="35"/>
        <v>0.2</v>
      </c>
      <c r="Q169" s="205">
        <f t="shared" si="36"/>
        <v>0.2</v>
      </c>
      <c r="R169" s="205">
        <f t="shared" si="37"/>
        <v>0.12903225806451613</v>
      </c>
      <c r="S169" s="205">
        <f t="shared" si="38"/>
        <v>0.25806451612903225</v>
      </c>
      <c r="T169" s="93">
        <f t="shared" si="39"/>
        <v>0.25806451612903225</v>
      </c>
    </row>
    <row r="170" spans="2:20" x14ac:dyDescent="0.25">
      <c r="B170" s="24" t="s">
        <v>132</v>
      </c>
      <c r="C170" s="200">
        <v>189</v>
      </c>
      <c r="D170" s="183">
        <v>202</v>
      </c>
      <c r="E170" s="183">
        <v>202</v>
      </c>
      <c r="F170" s="184">
        <v>217</v>
      </c>
      <c r="G170" s="219">
        <v>217</v>
      </c>
      <c r="H170" s="220">
        <v>217</v>
      </c>
      <c r="I170" s="202">
        <v>0</v>
      </c>
      <c r="J170" s="183">
        <v>0</v>
      </c>
      <c r="K170" s="183">
        <v>0</v>
      </c>
      <c r="L170" s="183">
        <v>0</v>
      </c>
      <c r="M170" s="193">
        <v>0</v>
      </c>
      <c r="N170" s="220">
        <v>0</v>
      </c>
      <c r="O170" s="204">
        <f t="shared" si="34"/>
        <v>0</v>
      </c>
      <c r="P170" s="205">
        <f t="shared" si="35"/>
        <v>0</v>
      </c>
      <c r="Q170" s="205">
        <f t="shared" si="36"/>
        <v>0</v>
      </c>
      <c r="R170" s="205">
        <f t="shared" si="37"/>
        <v>0</v>
      </c>
      <c r="S170" s="205">
        <f t="shared" si="38"/>
        <v>0</v>
      </c>
      <c r="T170" s="93">
        <f t="shared" si="39"/>
        <v>0</v>
      </c>
    </row>
    <row r="171" spans="2:20" x14ac:dyDescent="0.25">
      <c r="B171" s="24" t="s">
        <v>133</v>
      </c>
      <c r="C171" s="200">
        <v>466</v>
      </c>
      <c r="D171" s="183">
        <v>466</v>
      </c>
      <c r="E171" s="183">
        <v>466</v>
      </c>
      <c r="F171" s="184">
        <v>466</v>
      </c>
      <c r="G171" s="219">
        <v>466</v>
      </c>
      <c r="H171" s="220">
        <v>466</v>
      </c>
      <c r="I171" s="202">
        <v>125</v>
      </c>
      <c r="J171" s="183">
        <v>125</v>
      </c>
      <c r="K171" s="183">
        <v>126</v>
      </c>
      <c r="L171" s="183">
        <v>127</v>
      </c>
      <c r="M171" s="193">
        <v>148</v>
      </c>
      <c r="N171" s="220">
        <v>151</v>
      </c>
      <c r="O171" s="204">
        <f t="shared" si="34"/>
        <v>0.26824034334763946</v>
      </c>
      <c r="P171" s="205">
        <f t="shared" si="35"/>
        <v>0.26824034334763946</v>
      </c>
      <c r="Q171" s="205">
        <f t="shared" si="36"/>
        <v>0.27038626609442062</v>
      </c>
      <c r="R171" s="205">
        <f t="shared" si="37"/>
        <v>0.27253218884120173</v>
      </c>
      <c r="S171" s="205">
        <f t="shared" si="38"/>
        <v>0.31759656652360513</v>
      </c>
      <c r="T171" s="93">
        <f t="shared" si="39"/>
        <v>0.32403433476394849</v>
      </c>
    </row>
    <row r="172" spans="2:20" x14ac:dyDescent="0.25">
      <c r="B172" s="24" t="s">
        <v>134</v>
      </c>
      <c r="C172" s="200">
        <v>55</v>
      </c>
      <c r="D172" s="183">
        <v>68</v>
      </c>
      <c r="E172" s="183">
        <v>68</v>
      </c>
      <c r="F172" s="184">
        <v>81</v>
      </c>
      <c r="G172" s="219">
        <v>81</v>
      </c>
      <c r="H172" s="220">
        <v>81</v>
      </c>
      <c r="I172" s="202">
        <v>0</v>
      </c>
      <c r="J172" s="183">
        <v>2</v>
      </c>
      <c r="K172" s="183">
        <v>4</v>
      </c>
      <c r="L172" s="183">
        <v>16</v>
      </c>
      <c r="M172" s="193">
        <v>25</v>
      </c>
      <c r="N172" s="220">
        <v>25</v>
      </c>
      <c r="O172" s="204">
        <f t="shared" si="34"/>
        <v>0</v>
      </c>
      <c r="P172" s="205">
        <f t="shared" si="35"/>
        <v>2.9411764705882353E-2</v>
      </c>
      <c r="Q172" s="205">
        <f t="shared" si="36"/>
        <v>5.8823529411764705E-2</v>
      </c>
      <c r="R172" s="205">
        <f t="shared" si="37"/>
        <v>0.19753086419753085</v>
      </c>
      <c r="S172" s="205">
        <f t="shared" si="38"/>
        <v>0.30864197530864196</v>
      </c>
      <c r="T172" s="93">
        <f t="shared" si="39"/>
        <v>0.30864197530864196</v>
      </c>
    </row>
    <row r="173" spans="2:20" x14ac:dyDescent="0.25">
      <c r="B173" s="24" t="s">
        <v>199</v>
      </c>
      <c r="C173" s="200">
        <v>435</v>
      </c>
      <c r="D173" s="183">
        <v>443</v>
      </c>
      <c r="E173" s="183">
        <v>445</v>
      </c>
      <c r="F173" s="184">
        <v>457</v>
      </c>
      <c r="G173" s="219">
        <v>457</v>
      </c>
      <c r="H173" s="220">
        <v>465</v>
      </c>
      <c r="I173" s="202">
        <v>89</v>
      </c>
      <c r="J173" s="183">
        <v>93</v>
      </c>
      <c r="K173" s="183">
        <v>93</v>
      </c>
      <c r="L173" s="183">
        <v>101</v>
      </c>
      <c r="M173" s="193">
        <v>105</v>
      </c>
      <c r="N173" s="220">
        <v>113</v>
      </c>
      <c r="O173" s="204">
        <f t="shared" si="34"/>
        <v>0.2045977011494253</v>
      </c>
      <c r="P173" s="205">
        <f t="shared" si="35"/>
        <v>0.20993227990970656</v>
      </c>
      <c r="Q173" s="205">
        <f t="shared" si="36"/>
        <v>0.20898876404494382</v>
      </c>
      <c r="R173" s="205">
        <f t="shared" si="37"/>
        <v>0.22100656455142231</v>
      </c>
      <c r="S173" s="205">
        <f t="shared" si="38"/>
        <v>0.22975929978118162</v>
      </c>
      <c r="T173" s="93">
        <f t="shared" si="39"/>
        <v>0.24301075268817204</v>
      </c>
    </row>
    <row r="174" spans="2:20" x14ac:dyDescent="0.25">
      <c r="B174" s="24" t="s">
        <v>200</v>
      </c>
      <c r="C174" s="200">
        <v>212</v>
      </c>
      <c r="D174" s="183">
        <v>212</v>
      </c>
      <c r="E174" s="183">
        <v>212</v>
      </c>
      <c r="F174" s="184">
        <v>212</v>
      </c>
      <c r="G174" s="219">
        <v>212</v>
      </c>
      <c r="H174" s="220">
        <v>212</v>
      </c>
      <c r="I174" s="202">
        <v>55</v>
      </c>
      <c r="J174" s="183">
        <v>55</v>
      </c>
      <c r="K174" s="183">
        <v>60</v>
      </c>
      <c r="L174" s="183">
        <v>77</v>
      </c>
      <c r="M174" s="193">
        <v>85</v>
      </c>
      <c r="N174" s="220">
        <v>85</v>
      </c>
      <c r="O174" s="204">
        <f t="shared" si="34"/>
        <v>0.25943396226415094</v>
      </c>
      <c r="P174" s="205">
        <f t="shared" si="35"/>
        <v>0.25943396226415094</v>
      </c>
      <c r="Q174" s="205">
        <f t="shared" si="36"/>
        <v>0.28301886792452829</v>
      </c>
      <c r="R174" s="205">
        <f t="shared" si="37"/>
        <v>0.3632075471698113</v>
      </c>
      <c r="S174" s="205">
        <f t="shared" si="38"/>
        <v>0.40094339622641512</v>
      </c>
      <c r="T174" s="93">
        <f t="shared" si="39"/>
        <v>0.40094339622641512</v>
      </c>
    </row>
    <row r="175" spans="2:20" x14ac:dyDescent="0.25">
      <c r="B175" s="24" t="s">
        <v>201</v>
      </c>
      <c r="C175" s="200">
        <v>76</v>
      </c>
      <c r="D175" s="183">
        <v>76</v>
      </c>
      <c r="E175" s="183">
        <v>76</v>
      </c>
      <c r="F175" s="184">
        <v>76</v>
      </c>
      <c r="G175" s="219">
        <v>76</v>
      </c>
      <c r="H175" s="220">
        <v>76</v>
      </c>
      <c r="I175" s="202">
        <v>34</v>
      </c>
      <c r="J175" s="183">
        <v>35</v>
      </c>
      <c r="K175" s="183">
        <v>35</v>
      </c>
      <c r="L175" s="183">
        <v>36</v>
      </c>
      <c r="M175" s="193">
        <v>39</v>
      </c>
      <c r="N175" s="220">
        <v>39</v>
      </c>
      <c r="O175" s="204">
        <f t="shared" si="34"/>
        <v>0.44736842105263158</v>
      </c>
      <c r="P175" s="205">
        <f t="shared" si="35"/>
        <v>0.46052631578947367</v>
      </c>
      <c r="Q175" s="205">
        <f t="shared" si="36"/>
        <v>0.46052631578947367</v>
      </c>
      <c r="R175" s="205">
        <f t="shared" si="37"/>
        <v>0.47368421052631576</v>
      </c>
      <c r="S175" s="205">
        <f t="shared" si="38"/>
        <v>0.51315789473684215</v>
      </c>
      <c r="T175" s="93">
        <f t="shared" si="39"/>
        <v>0.51315789473684215</v>
      </c>
    </row>
    <row r="176" spans="2:20" x14ac:dyDescent="0.25">
      <c r="B176" s="24" t="s">
        <v>202</v>
      </c>
      <c r="C176" s="200">
        <v>52</v>
      </c>
      <c r="D176" s="183">
        <v>52</v>
      </c>
      <c r="E176" s="183">
        <v>52</v>
      </c>
      <c r="F176" s="184">
        <v>52</v>
      </c>
      <c r="G176" s="219">
        <v>64</v>
      </c>
      <c r="H176" s="220">
        <v>65</v>
      </c>
      <c r="I176" s="202">
        <v>6</v>
      </c>
      <c r="J176" s="183">
        <v>6</v>
      </c>
      <c r="K176" s="183">
        <v>6</v>
      </c>
      <c r="L176" s="183">
        <v>10</v>
      </c>
      <c r="M176" s="193">
        <v>29</v>
      </c>
      <c r="N176" s="220">
        <v>30</v>
      </c>
      <c r="O176" s="204">
        <f t="shared" si="34"/>
        <v>0.11538461538461539</v>
      </c>
      <c r="P176" s="205">
        <f t="shared" si="35"/>
        <v>0.11538461538461539</v>
      </c>
      <c r="Q176" s="205">
        <f t="shared" si="36"/>
        <v>0.11538461538461539</v>
      </c>
      <c r="R176" s="205">
        <f t="shared" si="37"/>
        <v>0.19230769230769232</v>
      </c>
      <c r="S176" s="205">
        <f t="shared" si="38"/>
        <v>0.453125</v>
      </c>
      <c r="T176" s="93">
        <f t="shared" si="39"/>
        <v>0.46153846153846156</v>
      </c>
    </row>
    <row r="177" spans="2:20" x14ac:dyDescent="0.25">
      <c r="B177" s="24" t="s">
        <v>203</v>
      </c>
      <c r="C177" s="200">
        <v>112</v>
      </c>
      <c r="D177" s="183">
        <v>112</v>
      </c>
      <c r="E177" s="183">
        <v>112</v>
      </c>
      <c r="F177" s="184">
        <v>119</v>
      </c>
      <c r="G177" s="219">
        <v>119</v>
      </c>
      <c r="H177" s="220">
        <v>119</v>
      </c>
      <c r="I177" s="202">
        <v>33</v>
      </c>
      <c r="J177" s="183">
        <v>33</v>
      </c>
      <c r="K177" s="183">
        <v>35</v>
      </c>
      <c r="L177" s="183">
        <v>40</v>
      </c>
      <c r="M177" s="193">
        <v>55</v>
      </c>
      <c r="N177" s="220">
        <v>55</v>
      </c>
      <c r="O177" s="204">
        <f t="shared" si="34"/>
        <v>0.29464285714285715</v>
      </c>
      <c r="P177" s="205">
        <f t="shared" si="35"/>
        <v>0.29464285714285715</v>
      </c>
      <c r="Q177" s="205">
        <f t="shared" si="36"/>
        <v>0.3125</v>
      </c>
      <c r="R177" s="205">
        <f t="shared" si="37"/>
        <v>0.33613445378151263</v>
      </c>
      <c r="S177" s="205">
        <f t="shared" si="38"/>
        <v>0.46218487394957986</v>
      </c>
      <c r="T177" s="93">
        <f t="shared" si="39"/>
        <v>0.46218487394957986</v>
      </c>
    </row>
    <row r="178" spans="2:20" x14ac:dyDescent="0.25">
      <c r="B178" s="24" t="s">
        <v>204</v>
      </c>
      <c r="C178" s="200">
        <v>15</v>
      </c>
      <c r="D178" s="183">
        <v>15</v>
      </c>
      <c r="E178" s="183">
        <v>15</v>
      </c>
      <c r="F178" s="184">
        <v>15</v>
      </c>
      <c r="G178" s="219">
        <v>15</v>
      </c>
      <c r="H178" s="220">
        <v>15</v>
      </c>
      <c r="I178" s="202">
        <v>3</v>
      </c>
      <c r="J178" s="183">
        <v>3</v>
      </c>
      <c r="K178" s="183">
        <v>5</v>
      </c>
      <c r="L178" s="183">
        <v>5</v>
      </c>
      <c r="M178" s="193">
        <v>8</v>
      </c>
      <c r="N178" s="220">
        <v>8</v>
      </c>
      <c r="O178" s="204">
        <f t="shared" si="34"/>
        <v>0.2</v>
      </c>
      <c r="P178" s="205">
        <f t="shared" si="35"/>
        <v>0.2</v>
      </c>
      <c r="Q178" s="205">
        <f t="shared" si="36"/>
        <v>0.33333333333333331</v>
      </c>
      <c r="R178" s="205">
        <f t="shared" si="37"/>
        <v>0.33333333333333331</v>
      </c>
      <c r="S178" s="205">
        <f t="shared" si="38"/>
        <v>0.53333333333333333</v>
      </c>
      <c r="T178" s="93">
        <f t="shared" si="39"/>
        <v>0.53333333333333333</v>
      </c>
    </row>
    <row r="179" spans="2:20" x14ac:dyDescent="0.25">
      <c r="B179" s="24" t="s">
        <v>205</v>
      </c>
      <c r="C179" s="200">
        <v>8</v>
      </c>
      <c r="D179" s="183">
        <v>8</v>
      </c>
      <c r="E179" s="183">
        <v>8</v>
      </c>
      <c r="F179" s="184">
        <v>8</v>
      </c>
      <c r="G179" s="219">
        <v>8</v>
      </c>
      <c r="H179" s="220">
        <v>8</v>
      </c>
      <c r="I179" s="202">
        <v>1</v>
      </c>
      <c r="J179" s="183">
        <v>1</v>
      </c>
      <c r="K179" s="183">
        <v>2</v>
      </c>
      <c r="L179" s="183">
        <v>2</v>
      </c>
      <c r="M179" s="193">
        <v>3</v>
      </c>
      <c r="N179" s="220">
        <v>3</v>
      </c>
      <c r="O179" s="204">
        <f t="shared" si="34"/>
        <v>0.125</v>
      </c>
      <c r="P179" s="205">
        <f t="shared" si="35"/>
        <v>0.125</v>
      </c>
      <c r="Q179" s="205">
        <f t="shared" si="36"/>
        <v>0.25</v>
      </c>
      <c r="R179" s="205">
        <f t="shared" si="37"/>
        <v>0.25</v>
      </c>
      <c r="S179" s="205">
        <f t="shared" si="38"/>
        <v>0.375</v>
      </c>
      <c r="T179" s="93">
        <f t="shared" si="39"/>
        <v>0.375</v>
      </c>
    </row>
    <row r="180" spans="2:20" x14ac:dyDescent="0.25">
      <c r="B180" s="24" t="s">
        <v>206</v>
      </c>
      <c r="C180" s="200">
        <v>7</v>
      </c>
      <c r="D180" s="183">
        <v>19</v>
      </c>
      <c r="E180" s="183">
        <v>31</v>
      </c>
      <c r="F180" s="184">
        <v>33</v>
      </c>
      <c r="G180" s="219">
        <v>33</v>
      </c>
      <c r="H180" s="220">
        <v>42</v>
      </c>
      <c r="I180" s="202">
        <v>0</v>
      </c>
      <c r="J180" s="183">
        <v>0</v>
      </c>
      <c r="K180" s="183">
        <v>0</v>
      </c>
      <c r="L180" s="183">
        <v>7</v>
      </c>
      <c r="M180" s="193">
        <v>12</v>
      </c>
      <c r="N180" s="220">
        <v>12</v>
      </c>
      <c r="O180" s="204">
        <f t="shared" si="34"/>
        <v>0</v>
      </c>
      <c r="P180" s="205">
        <f t="shared" si="35"/>
        <v>0</v>
      </c>
      <c r="Q180" s="205">
        <f t="shared" si="36"/>
        <v>0</v>
      </c>
      <c r="R180" s="205">
        <f t="shared" si="37"/>
        <v>0.21212121212121213</v>
      </c>
      <c r="S180" s="205">
        <f t="shared" si="38"/>
        <v>0.36363636363636365</v>
      </c>
      <c r="T180" s="93">
        <f t="shared" si="39"/>
        <v>0.2857142857142857</v>
      </c>
    </row>
    <row r="181" spans="2:20" x14ac:dyDescent="0.25">
      <c r="B181" s="24" t="s">
        <v>207</v>
      </c>
      <c r="C181" s="200">
        <v>224</v>
      </c>
      <c r="D181" s="183">
        <v>224</v>
      </c>
      <c r="E181" s="183">
        <v>224</v>
      </c>
      <c r="F181" s="184">
        <v>225</v>
      </c>
      <c r="G181" s="219">
        <v>225</v>
      </c>
      <c r="H181" s="220">
        <v>225</v>
      </c>
      <c r="I181" s="202">
        <v>80</v>
      </c>
      <c r="J181" s="183">
        <v>80</v>
      </c>
      <c r="K181" s="183">
        <v>80</v>
      </c>
      <c r="L181" s="183">
        <v>80</v>
      </c>
      <c r="M181" s="193">
        <v>80</v>
      </c>
      <c r="N181" s="220">
        <v>80</v>
      </c>
      <c r="O181" s="204">
        <f t="shared" si="34"/>
        <v>0.35714285714285715</v>
      </c>
      <c r="P181" s="205">
        <f t="shared" si="35"/>
        <v>0.35714285714285715</v>
      </c>
      <c r="Q181" s="205">
        <f t="shared" si="36"/>
        <v>0.35714285714285715</v>
      </c>
      <c r="R181" s="205">
        <f t="shared" si="37"/>
        <v>0.35555555555555557</v>
      </c>
      <c r="S181" s="205">
        <f t="shared" si="38"/>
        <v>0.35555555555555557</v>
      </c>
      <c r="T181" s="93">
        <f t="shared" si="39"/>
        <v>0.35555555555555557</v>
      </c>
    </row>
    <row r="182" spans="2:20" x14ac:dyDescent="0.25">
      <c r="B182" s="24" t="s">
        <v>208</v>
      </c>
      <c r="C182" s="200">
        <v>254</v>
      </c>
      <c r="D182" s="183">
        <v>255</v>
      </c>
      <c r="E182" s="183">
        <v>255</v>
      </c>
      <c r="F182" s="184">
        <v>255</v>
      </c>
      <c r="G182" s="219">
        <v>255</v>
      </c>
      <c r="H182" s="220">
        <v>270</v>
      </c>
      <c r="I182" s="202">
        <v>43</v>
      </c>
      <c r="J182" s="183">
        <v>46</v>
      </c>
      <c r="K182" s="183">
        <v>46</v>
      </c>
      <c r="L182" s="183">
        <v>48</v>
      </c>
      <c r="M182" s="193">
        <v>63</v>
      </c>
      <c r="N182" s="220">
        <v>68</v>
      </c>
      <c r="O182" s="204">
        <f t="shared" si="34"/>
        <v>0.16929133858267717</v>
      </c>
      <c r="P182" s="205">
        <f t="shared" si="35"/>
        <v>0.1803921568627451</v>
      </c>
      <c r="Q182" s="205">
        <f t="shared" si="36"/>
        <v>0.1803921568627451</v>
      </c>
      <c r="R182" s="205">
        <f t="shared" si="37"/>
        <v>0.18823529411764706</v>
      </c>
      <c r="S182" s="205">
        <f t="shared" si="38"/>
        <v>0.24705882352941178</v>
      </c>
      <c r="T182" s="93">
        <f t="shared" si="39"/>
        <v>0.25185185185185183</v>
      </c>
    </row>
    <row r="183" spans="2:20" x14ac:dyDescent="0.25">
      <c r="B183" s="24" t="s">
        <v>138</v>
      </c>
      <c r="C183" s="200">
        <v>102</v>
      </c>
      <c r="D183" s="183">
        <v>102</v>
      </c>
      <c r="E183" s="183">
        <v>102</v>
      </c>
      <c r="F183" s="184">
        <v>102</v>
      </c>
      <c r="G183" s="219">
        <v>102</v>
      </c>
      <c r="H183" s="220">
        <v>102</v>
      </c>
      <c r="I183" s="202">
        <v>43</v>
      </c>
      <c r="J183" s="183">
        <v>43</v>
      </c>
      <c r="K183" s="183">
        <v>43</v>
      </c>
      <c r="L183" s="183">
        <v>44</v>
      </c>
      <c r="M183" s="193">
        <v>44</v>
      </c>
      <c r="N183" s="220">
        <v>45</v>
      </c>
      <c r="O183" s="204">
        <f t="shared" si="34"/>
        <v>0.42156862745098039</v>
      </c>
      <c r="P183" s="205">
        <f t="shared" si="35"/>
        <v>0.42156862745098039</v>
      </c>
      <c r="Q183" s="205">
        <f t="shared" si="36"/>
        <v>0.42156862745098039</v>
      </c>
      <c r="R183" s="205">
        <f t="shared" si="37"/>
        <v>0.43137254901960786</v>
      </c>
      <c r="S183" s="205">
        <f t="shared" si="38"/>
        <v>0.43137254901960786</v>
      </c>
      <c r="T183" s="93">
        <f t="shared" si="39"/>
        <v>0.44117647058823528</v>
      </c>
    </row>
    <row r="184" spans="2:20" x14ac:dyDescent="0.25">
      <c r="B184" s="24" t="s">
        <v>139</v>
      </c>
      <c r="C184" s="200">
        <v>119</v>
      </c>
      <c r="D184" s="183">
        <v>120</v>
      </c>
      <c r="E184" s="183">
        <v>129</v>
      </c>
      <c r="F184" s="184">
        <v>130</v>
      </c>
      <c r="G184" s="219">
        <v>130</v>
      </c>
      <c r="H184" s="220">
        <v>138</v>
      </c>
      <c r="I184" s="202">
        <v>9</v>
      </c>
      <c r="J184" s="183">
        <v>11</v>
      </c>
      <c r="K184" s="183">
        <v>11</v>
      </c>
      <c r="L184" s="183">
        <v>13</v>
      </c>
      <c r="M184" s="193">
        <v>21</v>
      </c>
      <c r="N184" s="220">
        <v>24</v>
      </c>
      <c r="O184" s="204">
        <f t="shared" si="34"/>
        <v>7.5630252100840331E-2</v>
      </c>
      <c r="P184" s="205">
        <f t="shared" si="35"/>
        <v>9.166666666666666E-2</v>
      </c>
      <c r="Q184" s="205">
        <f t="shared" si="36"/>
        <v>8.5271317829457363E-2</v>
      </c>
      <c r="R184" s="205">
        <f t="shared" si="37"/>
        <v>0.1</v>
      </c>
      <c r="S184" s="205">
        <f t="shared" si="38"/>
        <v>0.16153846153846155</v>
      </c>
      <c r="T184" s="93">
        <f t="shared" si="39"/>
        <v>0.17391304347826086</v>
      </c>
    </row>
    <row r="185" spans="2:20" x14ac:dyDescent="0.25">
      <c r="B185" s="24" t="s">
        <v>140</v>
      </c>
      <c r="C185" s="200">
        <v>121</v>
      </c>
      <c r="D185" s="183">
        <v>121</v>
      </c>
      <c r="E185" s="183">
        <v>122</v>
      </c>
      <c r="F185" s="184">
        <v>122</v>
      </c>
      <c r="G185" s="219">
        <v>122</v>
      </c>
      <c r="H185" s="220">
        <v>122</v>
      </c>
      <c r="I185" s="202">
        <v>13</v>
      </c>
      <c r="J185" s="183">
        <v>13</v>
      </c>
      <c r="K185" s="183">
        <v>13</v>
      </c>
      <c r="L185" s="183">
        <v>26</v>
      </c>
      <c r="M185" s="193">
        <v>30</v>
      </c>
      <c r="N185" s="220">
        <v>31</v>
      </c>
      <c r="O185" s="204">
        <f t="shared" si="34"/>
        <v>0.10743801652892562</v>
      </c>
      <c r="P185" s="205">
        <f t="shared" si="35"/>
        <v>0.10743801652892562</v>
      </c>
      <c r="Q185" s="205">
        <f t="shared" si="36"/>
        <v>0.10655737704918032</v>
      </c>
      <c r="R185" s="205">
        <f t="shared" si="37"/>
        <v>0.21311475409836064</v>
      </c>
      <c r="S185" s="205">
        <f t="shared" si="38"/>
        <v>0.24590163934426229</v>
      </c>
      <c r="T185" s="93">
        <f t="shared" si="39"/>
        <v>0.25409836065573771</v>
      </c>
    </row>
    <row r="186" spans="2:20" x14ac:dyDescent="0.25">
      <c r="B186" s="24" t="s">
        <v>209</v>
      </c>
      <c r="C186" s="200">
        <v>1</v>
      </c>
      <c r="D186" s="183">
        <v>6</v>
      </c>
      <c r="E186" s="183">
        <v>7</v>
      </c>
      <c r="F186" s="184">
        <v>13</v>
      </c>
      <c r="G186" s="219">
        <v>13</v>
      </c>
      <c r="H186" s="220">
        <v>27</v>
      </c>
      <c r="I186" s="202">
        <v>0</v>
      </c>
      <c r="J186" s="183">
        <v>0</v>
      </c>
      <c r="K186" s="183">
        <v>0</v>
      </c>
      <c r="L186" s="183">
        <v>0</v>
      </c>
      <c r="M186" s="193">
        <v>0</v>
      </c>
      <c r="N186" s="220">
        <v>0</v>
      </c>
      <c r="O186" s="204">
        <f t="shared" si="34"/>
        <v>0</v>
      </c>
      <c r="P186" s="205">
        <f t="shared" si="35"/>
        <v>0</v>
      </c>
      <c r="Q186" s="205">
        <f t="shared" si="36"/>
        <v>0</v>
      </c>
      <c r="R186" s="205">
        <f t="shared" si="37"/>
        <v>0</v>
      </c>
      <c r="S186" s="205">
        <f t="shared" si="38"/>
        <v>0</v>
      </c>
      <c r="T186" s="93">
        <f t="shared" si="39"/>
        <v>0</v>
      </c>
    </row>
    <row r="187" spans="2:20" x14ac:dyDescent="0.25">
      <c r="B187" s="24" t="s">
        <v>137</v>
      </c>
      <c r="C187" s="200">
        <v>996</v>
      </c>
      <c r="D187" s="183">
        <v>997</v>
      </c>
      <c r="E187" s="183">
        <v>1010</v>
      </c>
      <c r="F187" s="184">
        <v>1025</v>
      </c>
      <c r="G187" s="219">
        <v>1025</v>
      </c>
      <c r="H187" s="220">
        <v>1038</v>
      </c>
      <c r="I187" s="202">
        <v>340</v>
      </c>
      <c r="J187" s="183">
        <v>347</v>
      </c>
      <c r="K187" s="183">
        <v>347</v>
      </c>
      <c r="L187" s="183">
        <v>396</v>
      </c>
      <c r="M187" s="193">
        <v>429</v>
      </c>
      <c r="N187" s="220">
        <v>431</v>
      </c>
      <c r="O187" s="204">
        <f t="shared" si="34"/>
        <v>0.34136546184738958</v>
      </c>
      <c r="P187" s="205">
        <f t="shared" si="35"/>
        <v>0.34804413239719156</v>
      </c>
      <c r="Q187" s="205">
        <f t="shared" si="36"/>
        <v>0.34356435643564359</v>
      </c>
      <c r="R187" s="205">
        <f t="shared" si="37"/>
        <v>0.38634146341463416</v>
      </c>
      <c r="S187" s="205">
        <f t="shared" si="38"/>
        <v>0.41853658536585364</v>
      </c>
      <c r="T187" s="93">
        <f t="shared" si="39"/>
        <v>0.41522157996146436</v>
      </c>
    </row>
    <row r="188" spans="2:20" x14ac:dyDescent="0.25">
      <c r="B188" s="24" t="s">
        <v>210</v>
      </c>
      <c r="C188" s="200">
        <v>135</v>
      </c>
      <c r="D188" s="183">
        <v>135</v>
      </c>
      <c r="E188" s="183">
        <v>135</v>
      </c>
      <c r="F188" s="184">
        <v>135</v>
      </c>
      <c r="G188" s="219">
        <v>150</v>
      </c>
      <c r="H188" s="220">
        <v>150</v>
      </c>
      <c r="I188" s="202">
        <v>43</v>
      </c>
      <c r="J188" s="183">
        <v>44</v>
      </c>
      <c r="K188" s="183">
        <v>44</v>
      </c>
      <c r="L188" s="183">
        <v>49</v>
      </c>
      <c r="M188" s="193">
        <v>51</v>
      </c>
      <c r="N188" s="220">
        <v>53</v>
      </c>
      <c r="O188" s="204">
        <f t="shared" si="34"/>
        <v>0.31851851851851853</v>
      </c>
      <c r="P188" s="205">
        <f t="shared" si="35"/>
        <v>0.32592592592592595</v>
      </c>
      <c r="Q188" s="205">
        <f t="shared" si="36"/>
        <v>0.32592592592592595</v>
      </c>
      <c r="R188" s="205">
        <f t="shared" si="37"/>
        <v>0.36296296296296299</v>
      </c>
      <c r="S188" s="205">
        <f t="shared" si="38"/>
        <v>0.34</v>
      </c>
      <c r="T188" s="93">
        <f t="shared" si="39"/>
        <v>0.35333333333333333</v>
      </c>
    </row>
    <row r="189" spans="2:20" x14ac:dyDescent="0.25">
      <c r="B189" s="24" t="s">
        <v>211</v>
      </c>
      <c r="C189" s="200">
        <v>81</v>
      </c>
      <c r="D189" s="183">
        <v>81</v>
      </c>
      <c r="E189" s="183">
        <v>81</v>
      </c>
      <c r="F189" s="184">
        <v>88</v>
      </c>
      <c r="G189" s="219">
        <v>88</v>
      </c>
      <c r="H189" s="220">
        <v>88</v>
      </c>
      <c r="I189" s="202">
        <v>27</v>
      </c>
      <c r="J189" s="183">
        <v>27</v>
      </c>
      <c r="K189" s="183">
        <v>27</v>
      </c>
      <c r="L189" s="183">
        <v>28</v>
      </c>
      <c r="M189" s="193">
        <v>32</v>
      </c>
      <c r="N189" s="220">
        <v>35</v>
      </c>
      <c r="O189" s="204">
        <f t="shared" si="34"/>
        <v>0.33333333333333331</v>
      </c>
      <c r="P189" s="205">
        <f t="shared" si="35"/>
        <v>0.33333333333333331</v>
      </c>
      <c r="Q189" s="205">
        <f t="shared" si="36"/>
        <v>0.33333333333333331</v>
      </c>
      <c r="R189" s="205">
        <f t="shared" si="37"/>
        <v>0.31818181818181818</v>
      </c>
      <c r="S189" s="205">
        <f t="shared" si="38"/>
        <v>0.36363636363636365</v>
      </c>
      <c r="T189" s="93">
        <f t="shared" si="39"/>
        <v>0.39772727272727271</v>
      </c>
    </row>
    <row r="190" spans="2:20" x14ac:dyDescent="0.25">
      <c r="B190" s="24" t="s">
        <v>212</v>
      </c>
      <c r="C190" s="200">
        <v>18</v>
      </c>
      <c r="D190" s="183">
        <v>18</v>
      </c>
      <c r="E190" s="183">
        <v>18</v>
      </c>
      <c r="F190" s="184">
        <v>25</v>
      </c>
      <c r="G190" s="219">
        <v>25</v>
      </c>
      <c r="H190" s="220">
        <v>25</v>
      </c>
      <c r="I190" s="202">
        <v>4</v>
      </c>
      <c r="J190" s="183">
        <v>4</v>
      </c>
      <c r="K190" s="183">
        <v>4</v>
      </c>
      <c r="L190" s="183">
        <v>10</v>
      </c>
      <c r="M190" s="193">
        <v>10</v>
      </c>
      <c r="N190" s="220">
        <v>12</v>
      </c>
      <c r="O190" s="204">
        <f t="shared" si="34"/>
        <v>0.22222222222222221</v>
      </c>
      <c r="P190" s="205">
        <f t="shared" si="35"/>
        <v>0.22222222222222221</v>
      </c>
      <c r="Q190" s="205">
        <f t="shared" si="36"/>
        <v>0.22222222222222221</v>
      </c>
      <c r="R190" s="205">
        <f t="shared" si="37"/>
        <v>0.4</v>
      </c>
      <c r="S190" s="205">
        <f t="shared" si="38"/>
        <v>0.4</v>
      </c>
      <c r="T190" s="93">
        <f t="shared" si="39"/>
        <v>0.48</v>
      </c>
    </row>
    <row r="191" spans="2:20" x14ac:dyDescent="0.25">
      <c r="B191" s="24" t="s">
        <v>213</v>
      </c>
      <c r="C191" s="200">
        <v>10</v>
      </c>
      <c r="D191" s="183">
        <v>10</v>
      </c>
      <c r="E191" s="183">
        <v>10</v>
      </c>
      <c r="F191" s="184">
        <v>16</v>
      </c>
      <c r="G191" s="219">
        <v>16</v>
      </c>
      <c r="H191" s="220">
        <v>16</v>
      </c>
      <c r="I191" s="202">
        <v>0</v>
      </c>
      <c r="J191" s="183">
        <v>2</v>
      </c>
      <c r="K191" s="183">
        <v>2</v>
      </c>
      <c r="L191" s="183">
        <v>7</v>
      </c>
      <c r="M191" s="193">
        <v>7</v>
      </c>
      <c r="N191" s="220">
        <v>9</v>
      </c>
      <c r="O191" s="204">
        <f t="shared" si="34"/>
        <v>0</v>
      </c>
      <c r="P191" s="205">
        <f t="shared" si="35"/>
        <v>0.2</v>
      </c>
      <c r="Q191" s="205">
        <f t="shared" si="36"/>
        <v>0.2</v>
      </c>
      <c r="R191" s="205">
        <f t="shared" si="37"/>
        <v>0.4375</v>
      </c>
      <c r="S191" s="205">
        <f t="shared" si="38"/>
        <v>0.4375</v>
      </c>
      <c r="T191" s="93">
        <f t="shared" si="39"/>
        <v>0.5625</v>
      </c>
    </row>
    <row r="192" spans="2:20" x14ac:dyDescent="0.25">
      <c r="B192" s="24" t="s">
        <v>214</v>
      </c>
      <c r="C192" s="200">
        <v>46</v>
      </c>
      <c r="D192" s="183">
        <v>46</v>
      </c>
      <c r="E192" s="183">
        <v>46</v>
      </c>
      <c r="F192" s="184">
        <v>46</v>
      </c>
      <c r="G192" s="219">
        <v>46</v>
      </c>
      <c r="H192" s="220">
        <v>46</v>
      </c>
      <c r="I192" s="202">
        <v>31</v>
      </c>
      <c r="J192" s="183">
        <v>31</v>
      </c>
      <c r="K192" s="183">
        <v>35</v>
      </c>
      <c r="L192" s="183">
        <v>35</v>
      </c>
      <c r="M192" s="193">
        <v>35</v>
      </c>
      <c r="N192" s="220">
        <v>37</v>
      </c>
      <c r="O192" s="204">
        <f t="shared" si="34"/>
        <v>0.67391304347826086</v>
      </c>
      <c r="P192" s="205">
        <f t="shared" si="35"/>
        <v>0.67391304347826086</v>
      </c>
      <c r="Q192" s="205">
        <f t="shared" si="36"/>
        <v>0.76086956521739135</v>
      </c>
      <c r="R192" s="205">
        <f t="shared" si="37"/>
        <v>0.76086956521739135</v>
      </c>
      <c r="S192" s="205">
        <f t="shared" si="38"/>
        <v>0.76086956521739135</v>
      </c>
      <c r="T192" s="93">
        <f t="shared" si="39"/>
        <v>0.80434782608695654</v>
      </c>
    </row>
    <row r="193" spans="2:20" x14ac:dyDescent="0.25">
      <c r="B193" s="24" t="s">
        <v>215</v>
      </c>
      <c r="C193" s="200">
        <v>36</v>
      </c>
      <c r="D193" s="183">
        <v>36</v>
      </c>
      <c r="E193" s="183">
        <v>36</v>
      </c>
      <c r="F193" s="184">
        <v>41</v>
      </c>
      <c r="G193" s="219">
        <v>41</v>
      </c>
      <c r="H193" s="220">
        <v>41</v>
      </c>
      <c r="I193" s="202">
        <v>25</v>
      </c>
      <c r="J193" s="183">
        <v>25</v>
      </c>
      <c r="K193" s="183">
        <v>25</v>
      </c>
      <c r="L193" s="183">
        <v>28</v>
      </c>
      <c r="M193" s="193">
        <v>29</v>
      </c>
      <c r="N193" s="220">
        <v>29</v>
      </c>
      <c r="O193" s="204">
        <f t="shared" si="34"/>
        <v>0.69444444444444442</v>
      </c>
      <c r="P193" s="205">
        <f t="shared" si="35"/>
        <v>0.69444444444444442</v>
      </c>
      <c r="Q193" s="205">
        <f t="shared" si="36"/>
        <v>0.69444444444444442</v>
      </c>
      <c r="R193" s="205">
        <f t="shared" si="37"/>
        <v>0.68292682926829273</v>
      </c>
      <c r="S193" s="205">
        <f t="shared" si="38"/>
        <v>0.70731707317073167</v>
      </c>
      <c r="T193" s="93">
        <f t="shared" si="39"/>
        <v>0.70731707317073167</v>
      </c>
    </row>
    <row r="194" spans="2:20" x14ac:dyDescent="0.25">
      <c r="B194" s="24" t="s">
        <v>216</v>
      </c>
      <c r="C194" s="200">
        <v>36</v>
      </c>
      <c r="D194" s="183">
        <v>36</v>
      </c>
      <c r="E194" s="183">
        <v>36</v>
      </c>
      <c r="F194" s="184">
        <v>36</v>
      </c>
      <c r="G194" s="219">
        <v>36</v>
      </c>
      <c r="H194" s="220">
        <v>36</v>
      </c>
      <c r="I194" s="202">
        <v>13</v>
      </c>
      <c r="J194" s="183">
        <v>13</v>
      </c>
      <c r="K194" s="183">
        <v>13</v>
      </c>
      <c r="L194" s="183">
        <v>13</v>
      </c>
      <c r="M194" s="193">
        <v>13</v>
      </c>
      <c r="N194" s="220">
        <v>13</v>
      </c>
      <c r="O194" s="204">
        <f t="shared" si="34"/>
        <v>0.3611111111111111</v>
      </c>
      <c r="P194" s="205">
        <f t="shared" si="35"/>
        <v>0.3611111111111111</v>
      </c>
      <c r="Q194" s="205">
        <f t="shared" si="36"/>
        <v>0.3611111111111111</v>
      </c>
      <c r="R194" s="205">
        <f t="shared" si="37"/>
        <v>0.3611111111111111</v>
      </c>
      <c r="S194" s="205">
        <f t="shared" si="38"/>
        <v>0.3611111111111111</v>
      </c>
      <c r="T194" s="93">
        <f t="shared" si="39"/>
        <v>0.3611111111111111</v>
      </c>
    </row>
    <row r="195" spans="2:20" x14ac:dyDescent="0.25">
      <c r="B195" s="24" t="s">
        <v>217</v>
      </c>
      <c r="C195" s="200">
        <v>25</v>
      </c>
      <c r="D195" s="183">
        <v>25</v>
      </c>
      <c r="E195" s="183">
        <v>25</v>
      </c>
      <c r="F195" s="184">
        <v>25</v>
      </c>
      <c r="G195" s="219">
        <v>25</v>
      </c>
      <c r="H195" s="220">
        <v>25</v>
      </c>
      <c r="I195" s="202">
        <v>2</v>
      </c>
      <c r="J195" s="183">
        <v>2</v>
      </c>
      <c r="K195" s="183">
        <v>2</v>
      </c>
      <c r="L195" s="183">
        <v>2</v>
      </c>
      <c r="M195" s="193">
        <v>2</v>
      </c>
      <c r="N195" s="220">
        <v>3</v>
      </c>
      <c r="O195" s="204">
        <f t="shared" si="34"/>
        <v>0.08</v>
      </c>
      <c r="P195" s="205">
        <f t="shared" si="35"/>
        <v>0.08</v>
      </c>
      <c r="Q195" s="205">
        <f t="shared" si="36"/>
        <v>0.08</v>
      </c>
      <c r="R195" s="205">
        <f t="shared" si="37"/>
        <v>0.08</v>
      </c>
      <c r="S195" s="205">
        <f t="shared" si="38"/>
        <v>0.08</v>
      </c>
      <c r="T195" s="93">
        <f t="shared" si="39"/>
        <v>0.12</v>
      </c>
    </row>
    <row r="196" spans="2:20" x14ac:dyDescent="0.25">
      <c r="B196" s="24" t="s">
        <v>218</v>
      </c>
      <c r="C196" s="200">
        <v>33</v>
      </c>
      <c r="D196" s="183">
        <v>33</v>
      </c>
      <c r="E196" s="183">
        <v>33</v>
      </c>
      <c r="F196" s="184">
        <v>33</v>
      </c>
      <c r="G196" s="219">
        <v>33</v>
      </c>
      <c r="H196" s="220">
        <v>33</v>
      </c>
      <c r="I196" s="202">
        <v>6</v>
      </c>
      <c r="J196" s="183">
        <v>6</v>
      </c>
      <c r="K196" s="183">
        <v>6</v>
      </c>
      <c r="L196" s="183">
        <v>6</v>
      </c>
      <c r="M196" s="193">
        <v>11</v>
      </c>
      <c r="N196" s="220">
        <v>11</v>
      </c>
      <c r="O196" s="204">
        <f t="shared" ref="O196:O197" si="40">IFERROR(I196/C196,"")</f>
        <v>0.18181818181818182</v>
      </c>
      <c r="P196" s="205">
        <f t="shared" ref="P196:P197" si="41">IFERROR(J196/D196,"")</f>
        <v>0.18181818181818182</v>
      </c>
      <c r="Q196" s="205">
        <f t="shared" ref="Q196:Q197" si="42">IFERROR(K196/E196,"")</f>
        <v>0.18181818181818182</v>
      </c>
      <c r="R196" s="205">
        <f t="shared" ref="R196:R197" si="43">IFERROR(L196/F196,"")</f>
        <v>0.18181818181818182</v>
      </c>
      <c r="S196" s="205">
        <f t="shared" ref="S196:S197" si="44">IFERROR(M196/G196,"")</f>
        <v>0.33333333333333331</v>
      </c>
      <c r="T196" s="93">
        <f t="shared" ref="T196:T197" si="45">IFERROR(N196/H196,"")</f>
        <v>0.33333333333333331</v>
      </c>
    </row>
    <row r="197" spans="2:20" ht="13.8" thickBot="1" x14ac:dyDescent="0.3">
      <c r="B197" s="24" t="s">
        <v>219</v>
      </c>
      <c r="C197" s="200">
        <v>35</v>
      </c>
      <c r="D197" s="183">
        <v>35</v>
      </c>
      <c r="E197" s="183">
        <v>35</v>
      </c>
      <c r="F197" s="184">
        <v>35</v>
      </c>
      <c r="G197" s="219">
        <v>36</v>
      </c>
      <c r="H197" s="220">
        <v>45</v>
      </c>
      <c r="I197" s="202">
        <v>1</v>
      </c>
      <c r="J197" s="183">
        <v>1</v>
      </c>
      <c r="K197" s="183">
        <v>3</v>
      </c>
      <c r="L197" s="183">
        <v>3</v>
      </c>
      <c r="M197" s="193">
        <v>9</v>
      </c>
      <c r="N197" s="220">
        <v>9</v>
      </c>
      <c r="O197" s="204">
        <f t="shared" si="40"/>
        <v>2.8571428571428571E-2</v>
      </c>
      <c r="P197" s="205">
        <f t="shared" si="41"/>
        <v>2.8571428571428571E-2</v>
      </c>
      <c r="Q197" s="205">
        <f t="shared" si="42"/>
        <v>8.5714285714285715E-2</v>
      </c>
      <c r="R197" s="205">
        <f t="shared" si="43"/>
        <v>8.5714285714285715E-2</v>
      </c>
      <c r="S197" s="205">
        <f t="shared" si="44"/>
        <v>0.25</v>
      </c>
      <c r="T197" s="93">
        <f t="shared" si="45"/>
        <v>0.2</v>
      </c>
    </row>
    <row r="198" spans="2:20" ht="13.8" thickBot="1" x14ac:dyDescent="0.3">
      <c r="B198" s="229" t="s">
        <v>0</v>
      </c>
      <c r="C198" s="39">
        <f t="shared" ref="C198:N198" si="46">SUM(C127:C197)</f>
        <v>11491</v>
      </c>
      <c r="D198" s="40">
        <f t="shared" si="46"/>
        <v>11614</v>
      </c>
      <c r="E198" s="40">
        <f t="shared" si="46"/>
        <v>11714</v>
      </c>
      <c r="F198" s="40">
        <f t="shared" si="46"/>
        <v>11881</v>
      </c>
      <c r="G198" s="40">
        <f t="shared" si="46"/>
        <v>11972</v>
      </c>
      <c r="H198" s="42">
        <f t="shared" si="46"/>
        <v>12130</v>
      </c>
      <c r="I198" s="39">
        <f>SUM(I127:I197)</f>
        <v>2842</v>
      </c>
      <c r="J198" s="40">
        <f t="shared" si="46"/>
        <v>2939</v>
      </c>
      <c r="K198" s="40">
        <f t="shared" si="46"/>
        <v>3049</v>
      </c>
      <c r="L198" s="40">
        <f t="shared" si="46"/>
        <v>3373</v>
      </c>
      <c r="M198" s="40">
        <f t="shared" si="46"/>
        <v>3818</v>
      </c>
      <c r="N198" s="42">
        <f t="shared" si="46"/>
        <v>4009</v>
      </c>
      <c r="O198" s="208">
        <f t="shared" ref="O198" si="47">IFERROR(I198/C198,"")</f>
        <v>0.24732399268993124</v>
      </c>
      <c r="P198" s="209">
        <f t="shared" ref="P198" si="48">IFERROR(J198/D198,"")</f>
        <v>0.2530566557602893</v>
      </c>
      <c r="Q198" s="209">
        <f t="shared" ref="Q198" si="49">IFERROR(K198/E198,"")</f>
        <v>0.2602868362642991</v>
      </c>
      <c r="R198" s="209">
        <f t="shared" ref="R198" si="50">IFERROR(L198/F198,"")</f>
        <v>0.28389866172881073</v>
      </c>
      <c r="S198" s="209">
        <f t="shared" ref="S198" si="51">IFERROR(M198/G198,"")</f>
        <v>0.31891079184764448</v>
      </c>
      <c r="T198" s="210">
        <f t="shared" ref="T198" si="52">IFERROR(N198/H198,"")</f>
        <v>0.33050288540807915</v>
      </c>
    </row>
  </sheetData>
  <sheetProtection algorithmName="SHA-512" hashValue="RARR9NkMFo6XJ++UGm7rolz+OQ4k67uv5i9ubJ/tmJmCB5qa0YqoeUslzzV1RSa/bVqJiRPjYAbjy7nbw1XbDQ==" saltValue="RQRsQXhV/X7ybDrFsq2/Ng==" spinCount="100000" sheet="1" objects="1" scenarios="1"/>
  <mergeCells count="25">
    <mergeCell ref="B125:B126"/>
    <mergeCell ref="C125:H125"/>
    <mergeCell ref="I125:N125"/>
    <mergeCell ref="O125:T125"/>
    <mergeCell ref="A8:B8"/>
    <mergeCell ref="B11:B12"/>
    <mergeCell ref="B64:B65"/>
    <mergeCell ref="B59:Z59"/>
    <mergeCell ref="B60:Z60"/>
    <mergeCell ref="C11:H11"/>
    <mergeCell ref="C64:H64"/>
    <mergeCell ref="I11:N11"/>
    <mergeCell ref="I64:N64"/>
    <mergeCell ref="B84:B85"/>
    <mergeCell ref="C84:H84"/>
    <mergeCell ref="I84:N84"/>
    <mergeCell ref="O84:T84"/>
    <mergeCell ref="O11:T11"/>
    <mergeCell ref="O64:T64"/>
    <mergeCell ref="B71:Z71"/>
    <mergeCell ref="B75:B76"/>
    <mergeCell ref="B81:Z81"/>
    <mergeCell ref="C75:G75"/>
    <mergeCell ref="H75:L75"/>
    <mergeCell ref="M75:Q75"/>
  </mergeCells>
  <printOptions horizontalCentered="1" verticalCentered="1"/>
  <pageMargins left="0.19685039370078741" right="0.27559055118110237" top="0.47244094488188981" bottom="0.74803149606299213" header="0.31496062992125984" footer="0.31496062992125984"/>
  <pageSetup scale="6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7:AH77"/>
  <sheetViews>
    <sheetView showGridLines="0" zoomScale="85" zoomScaleNormal="85" zoomScaleSheetLayoutView="100" workbookViewId="0">
      <selection activeCell="B11" sqref="B11:B12"/>
    </sheetView>
  </sheetViews>
  <sheetFormatPr baseColWidth="10" defaultColWidth="11.44140625" defaultRowHeight="13.2" x14ac:dyDescent="0.25"/>
  <cols>
    <col min="1" max="1" width="3.6640625" style="16" customWidth="1"/>
    <col min="2" max="2" width="42.33203125" style="17" customWidth="1"/>
    <col min="3" max="26" width="7.33203125" style="17" customWidth="1"/>
    <col min="27" max="53" width="7.33203125" style="3" customWidth="1"/>
    <col min="54" max="16384" width="11.44140625" style="3"/>
  </cols>
  <sheetData>
    <row r="7" spans="1:26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3">
      <c r="A8" s="265" t="s">
        <v>17</v>
      </c>
      <c r="B8" s="26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2"/>
      <c r="Q8" s="2"/>
      <c r="R8" s="2"/>
      <c r="S8" s="2"/>
      <c r="T8" s="2"/>
      <c r="U8" s="2"/>
      <c r="V8" s="2"/>
      <c r="W8" s="2"/>
      <c r="X8" s="3"/>
      <c r="Y8" s="3"/>
      <c r="Z8" s="3"/>
    </row>
    <row r="9" spans="1:26" ht="15.75" customHeight="1" x14ac:dyDescent="0.3">
      <c r="A9" s="4" t="s">
        <v>107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5"/>
      <c r="Q9" s="5"/>
      <c r="R9" s="5"/>
      <c r="S9" s="5"/>
      <c r="T9" s="5"/>
      <c r="U9" s="5"/>
      <c r="V9" s="5"/>
      <c r="W9" s="5"/>
      <c r="X9" s="3"/>
      <c r="Y9" s="3"/>
      <c r="Z9" s="3"/>
    </row>
    <row r="10" spans="1:26" ht="13.8" thickBot="1" x14ac:dyDescent="0.3">
      <c r="N10" s="227"/>
    </row>
    <row r="11" spans="1:26" s="19" customFormat="1" ht="13.8" thickBot="1" x14ac:dyDescent="0.3">
      <c r="A11" s="18"/>
      <c r="B11" s="263" t="s">
        <v>22</v>
      </c>
      <c r="C11" s="254" t="s">
        <v>225</v>
      </c>
      <c r="D11" s="255"/>
      <c r="E11" s="255"/>
      <c r="F11" s="255"/>
      <c r="G11" s="255"/>
      <c r="H11" s="256"/>
      <c r="I11" s="254" t="s">
        <v>226</v>
      </c>
      <c r="J11" s="255"/>
      <c r="K11" s="255"/>
      <c r="L11" s="255"/>
      <c r="M11" s="255"/>
      <c r="N11" s="256"/>
      <c r="O11" s="251" t="s">
        <v>7</v>
      </c>
      <c r="P11" s="252"/>
      <c r="Q11" s="252"/>
      <c r="R11" s="252"/>
      <c r="S11" s="252"/>
      <c r="T11" s="253"/>
    </row>
    <row r="12" spans="1:26" s="23" customFormat="1" ht="13.8" thickBot="1" x14ac:dyDescent="0.25">
      <c r="A12" s="20"/>
      <c r="B12" s="264"/>
      <c r="C12" s="135" t="s">
        <v>26</v>
      </c>
      <c r="D12" s="84" t="s">
        <v>56</v>
      </c>
      <c r="E12" s="136" t="s">
        <v>57</v>
      </c>
      <c r="F12" s="84" t="s">
        <v>104</v>
      </c>
      <c r="G12" s="84" t="s">
        <v>105</v>
      </c>
      <c r="H12" s="169" t="s">
        <v>106</v>
      </c>
      <c r="I12" s="139" t="s">
        <v>26</v>
      </c>
      <c r="J12" s="21" t="s">
        <v>56</v>
      </c>
      <c r="K12" s="22" t="s">
        <v>57</v>
      </c>
      <c r="L12" s="84" t="s">
        <v>104</v>
      </c>
      <c r="M12" s="84" t="s">
        <v>105</v>
      </c>
      <c r="N12" s="169" t="s">
        <v>106</v>
      </c>
      <c r="O12" s="135" t="s">
        <v>26</v>
      </c>
      <c r="P12" s="84" t="s">
        <v>56</v>
      </c>
      <c r="Q12" s="136" t="s">
        <v>57</v>
      </c>
      <c r="R12" s="84" t="s">
        <v>104</v>
      </c>
      <c r="S12" s="84" t="s">
        <v>105</v>
      </c>
      <c r="T12" s="169" t="s">
        <v>106</v>
      </c>
    </row>
    <row r="13" spans="1:26" x14ac:dyDescent="0.25">
      <c r="B13" s="24" t="s">
        <v>85</v>
      </c>
      <c r="C13" s="64">
        <v>168</v>
      </c>
      <c r="D13" s="65">
        <v>168</v>
      </c>
      <c r="E13" s="65">
        <v>168</v>
      </c>
      <c r="F13" s="66">
        <v>168</v>
      </c>
      <c r="G13" s="66">
        <v>168</v>
      </c>
      <c r="H13" s="161">
        <v>168</v>
      </c>
      <c r="I13" s="25">
        <v>133</v>
      </c>
      <c r="J13" s="26">
        <v>133</v>
      </c>
      <c r="K13" s="26">
        <v>133</v>
      </c>
      <c r="L13" s="70">
        <v>133</v>
      </c>
      <c r="M13" s="70">
        <v>133</v>
      </c>
      <c r="N13" s="162">
        <v>133</v>
      </c>
      <c r="O13" s="67">
        <f>IFERROR(I13/C13,"")</f>
        <v>0.79166666666666663</v>
      </c>
      <c r="P13" s="68">
        <f>IFERROR(J13/D13,"")</f>
        <v>0.79166666666666663</v>
      </c>
      <c r="Q13" s="173">
        <f>IFERROR(K13/E13,"")</f>
        <v>0.79166666666666663</v>
      </c>
      <c r="R13" s="173">
        <f>IFERROR(L13/F13,"")</f>
        <v>0.79166666666666663</v>
      </c>
      <c r="S13" s="173">
        <f t="shared" ref="S13:T13" si="0">IFERROR(M13/G13,"")</f>
        <v>0.79166666666666663</v>
      </c>
      <c r="T13" s="174">
        <f t="shared" si="0"/>
        <v>0.79166666666666663</v>
      </c>
      <c r="U13" s="3"/>
      <c r="V13" s="3"/>
      <c r="W13" s="3"/>
      <c r="X13" s="3"/>
      <c r="Y13" s="3"/>
      <c r="Z13" s="3"/>
    </row>
    <row r="14" spans="1:26" ht="18" customHeight="1" x14ac:dyDescent="0.25">
      <c r="B14" s="24" t="s">
        <v>86</v>
      </c>
      <c r="C14" s="25">
        <v>17</v>
      </c>
      <c r="D14" s="26">
        <v>17</v>
      </c>
      <c r="E14" s="26">
        <v>17</v>
      </c>
      <c r="F14" s="70">
        <v>17</v>
      </c>
      <c r="G14" s="70">
        <v>17</v>
      </c>
      <c r="H14" s="162">
        <v>17</v>
      </c>
      <c r="I14" s="25">
        <v>15</v>
      </c>
      <c r="J14" s="26">
        <v>15</v>
      </c>
      <c r="K14" s="26">
        <v>15</v>
      </c>
      <c r="L14" s="70">
        <v>16</v>
      </c>
      <c r="M14" s="70">
        <v>16</v>
      </c>
      <c r="N14" s="162">
        <v>16</v>
      </c>
      <c r="O14" s="29">
        <f t="shared" ref="O14:O28" si="1">IFERROR(I14/C14,"")</f>
        <v>0.88235294117647056</v>
      </c>
      <c r="P14" s="30">
        <f t="shared" ref="P14:P28" si="2">IFERROR(J14/D14,"")</f>
        <v>0.88235294117647056</v>
      </c>
      <c r="Q14" s="170">
        <f t="shared" ref="Q14:Q28" si="3">IFERROR(K14/E14,"")</f>
        <v>0.88235294117647056</v>
      </c>
      <c r="R14" s="173">
        <f t="shared" ref="R14:R28" si="4">IFERROR(L14/F14,"")</f>
        <v>0.94117647058823528</v>
      </c>
      <c r="S14" s="173">
        <f t="shared" ref="S14:S28" si="5">IFERROR(M14/G14,"")</f>
        <v>0.94117647058823528</v>
      </c>
      <c r="T14" s="174">
        <f t="shared" ref="T14:T28" si="6">IFERROR(N14/H14,"")</f>
        <v>0.94117647058823528</v>
      </c>
      <c r="U14" s="3"/>
      <c r="V14" s="3"/>
      <c r="W14" s="3"/>
      <c r="X14" s="3"/>
      <c r="Y14" s="3"/>
      <c r="Z14" s="3"/>
    </row>
    <row r="15" spans="1:26" x14ac:dyDescent="0.25">
      <c r="B15" s="24" t="s">
        <v>87</v>
      </c>
      <c r="C15" s="25">
        <v>62</v>
      </c>
      <c r="D15" s="26">
        <v>62</v>
      </c>
      <c r="E15" s="26">
        <v>67</v>
      </c>
      <c r="F15" s="70">
        <v>71</v>
      </c>
      <c r="G15" s="70">
        <v>78</v>
      </c>
      <c r="H15" s="162">
        <v>78</v>
      </c>
      <c r="I15" s="25">
        <v>29</v>
      </c>
      <c r="J15" s="26">
        <v>37</v>
      </c>
      <c r="K15" s="26">
        <v>43</v>
      </c>
      <c r="L15" s="70">
        <v>50</v>
      </c>
      <c r="M15" s="70">
        <v>51</v>
      </c>
      <c r="N15" s="162">
        <v>51</v>
      </c>
      <c r="O15" s="29">
        <f t="shared" si="1"/>
        <v>0.46774193548387094</v>
      </c>
      <c r="P15" s="30">
        <f t="shared" si="2"/>
        <v>0.59677419354838712</v>
      </c>
      <c r="Q15" s="170">
        <f t="shared" si="3"/>
        <v>0.64179104477611937</v>
      </c>
      <c r="R15" s="173">
        <f t="shared" si="4"/>
        <v>0.70422535211267601</v>
      </c>
      <c r="S15" s="173">
        <f t="shared" si="5"/>
        <v>0.65384615384615385</v>
      </c>
      <c r="T15" s="174">
        <f t="shared" si="6"/>
        <v>0.65384615384615385</v>
      </c>
      <c r="U15" s="3"/>
      <c r="V15" s="3"/>
      <c r="W15" s="3"/>
      <c r="X15" s="3"/>
      <c r="Y15" s="3"/>
      <c r="Z15" s="3"/>
    </row>
    <row r="16" spans="1:26" x14ac:dyDescent="0.25">
      <c r="B16" s="24" t="s">
        <v>24</v>
      </c>
      <c r="C16" s="25">
        <v>300</v>
      </c>
      <c r="D16" s="26">
        <v>300</v>
      </c>
      <c r="E16" s="26">
        <v>300</v>
      </c>
      <c r="F16" s="70">
        <v>300</v>
      </c>
      <c r="G16" s="70">
        <v>300</v>
      </c>
      <c r="H16" s="162">
        <v>300</v>
      </c>
      <c r="I16" s="25">
        <v>255</v>
      </c>
      <c r="J16" s="26">
        <v>255</v>
      </c>
      <c r="K16" s="26">
        <v>255</v>
      </c>
      <c r="L16" s="70">
        <v>255</v>
      </c>
      <c r="M16" s="70">
        <v>255</v>
      </c>
      <c r="N16" s="162">
        <v>255</v>
      </c>
      <c r="O16" s="29">
        <f t="shared" si="1"/>
        <v>0.85</v>
      </c>
      <c r="P16" s="30">
        <f t="shared" si="2"/>
        <v>0.85</v>
      </c>
      <c r="Q16" s="170">
        <f t="shared" si="3"/>
        <v>0.85</v>
      </c>
      <c r="R16" s="173">
        <f t="shared" si="4"/>
        <v>0.85</v>
      </c>
      <c r="S16" s="173">
        <f t="shared" si="5"/>
        <v>0.85</v>
      </c>
      <c r="T16" s="174">
        <f t="shared" si="6"/>
        <v>0.85</v>
      </c>
      <c r="U16" s="3"/>
      <c r="V16" s="3"/>
      <c r="W16" s="3"/>
      <c r="X16" s="3"/>
      <c r="Y16" s="3"/>
      <c r="Z16" s="3"/>
    </row>
    <row r="17" spans="1:26" x14ac:dyDescent="0.25">
      <c r="B17" s="24" t="s">
        <v>25</v>
      </c>
      <c r="C17" s="25">
        <v>552</v>
      </c>
      <c r="D17" s="26">
        <v>563</v>
      </c>
      <c r="E17" s="26">
        <v>564</v>
      </c>
      <c r="F17" s="70">
        <v>571</v>
      </c>
      <c r="G17" s="70">
        <v>571</v>
      </c>
      <c r="H17" s="162">
        <v>571</v>
      </c>
      <c r="I17" s="25">
        <v>493</v>
      </c>
      <c r="J17" s="26">
        <v>494</v>
      </c>
      <c r="K17" s="26">
        <v>501</v>
      </c>
      <c r="L17" s="70">
        <v>505</v>
      </c>
      <c r="M17" s="70">
        <v>520</v>
      </c>
      <c r="N17" s="162">
        <v>520</v>
      </c>
      <c r="O17" s="29">
        <f t="shared" si="1"/>
        <v>0.89311594202898548</v>
      </c>
      <c r="P17" s="30">
        <f t="shared" si="2"/>
        <v>0.87744227353463589</v>
      </c>
      <c r="Q17" s="170">
        <f t="shared" si="3"/>
        <v>0.88829787234042556</v>
      </c>
      <c r="R17" s="173">
        <f t="shared" si="4"/>
        <v>0.88441330998248691</v>
      </c>
      <c r="S17" s="173">
        <f t="shared" si="5"/>
        <v>0.91068301225919435</v>
      </c>
      <c r="T17" s="174">
        <f t="shared" si="6"/>
        <v>0.91068301225919435</v>
      </c>
      <c r="U17" s="3"/>
      <c r="V17" s="3"/>
      <c r="W17" s="3"/>
      <c r="X17" s="3"/>
      <c r="Y17" s="3"/>
      <c r="Z17" s="3"/>
    </row>
    <row r="18" spans="1:26" x14ac:dyDescent="0.25">
      <c r="B18" s="24" t="s">
        <v>88</v>
      </c>
      <c r="C18" s="25">
        <v>101</v>
      </c>
      <c r="D18" s="26">
        <v>101</v>
      </c>
      <c r="E18" s="26">
        <v>101</v>
      </c>
      <c r="F18" s="70">
        <v>101</v>
      </c>
      <c r="G18" s="70">
        <v>101</v>
      </c>
      <c r="H18" s="162">
        <v>101</v>
      </c>
      <c r="I18" s="25">
        <v>87</v>
      </c>
      <c r="J18" s="26">
        <v>87</v>
      </c>
      <c r="K18" s="26">
        <v>87</v>
      </c>
      <c r="L18" s="70">
        <v>87</v>
      </c>
      <c r="M18" s="70">
        <v>87</v>
      </c>
      <c r="N18" s="162">
        <v>87</v>
      </c>
      <c r="O18" s="29">
        <f t="shared" si="1"/>
        <v>0.86138613861386137</v>
      </c>
      <c r="P18" s="30">
        <f t="shared" si="2"/>
        <v>0.86138613861386137</v>
      </c>
      <c r="Q18" s="170">
        <f t="shared" si="3"/>
        <v>0.86138613861386137</v>
      </c>
      <c r="R18" s="173">
        <f t="shared" si="4"/>
        <v>0.86138613861386137</v>
      </c>
      <c r="S18" s="173">
        <f t="shared" si="5"/>
        <v>0.86138613861386137</v>
      </c>
      <c r="T18" s="174">
        <f t="shared" si="6"/>
        <v>0.86138613861386137</v>
      </c>
      <c r="U18" s="3"/>
      <c r="V18" s="3"/>
      <c r="W18" s="3"/>
      <c r="X18" s="3"/>
      <c r="Y18" s="3"/>
      <c r="Z18" s="3"/>
    </row>
    <row r="19" spans="1:26" x14ac:dyDescent="0.25">
      <c r="B19" s="24" t="s">
        <v>89</v>
      </c>
      <c r="C19" s="25">
        <v>175</v>
      </c>
      <c r="D19" s="26">
        <v>175</v>
      </c>
      <c r="E19" s="26">
        <v>175</v>
      </c>
      <c r="F19" s="70">
        <v>175</v>
      </c>
      <c r="G19" s="70">
        <v>175</v>
      </c>
      <c r="H19" s="162">
        <v>175</v>
      </c>
      <c r="I19" s="25">
        <v>161</v>
      </c>
      <c r="J19" s="26">
        <v>161</v>
      </c>
      <c r="K19" s="26">
        <v>162</v>
      </c>
      <c r="L19" s="70">
        <v>162</v>
      </c>
      <c r="M19" s="70">
        <v>162</v>
      </c>
      <c r="N19" s="162">
        <v>162</v>
      </c>
      <c r="O19" s="29">
        <f t="shared" si="1"/>
        <v>0.92</v>
      </c>
      <c r="P19" s="30">
        <f t="shared" si="2"/>
        <v>0.92</v>
      </c>
      <c r="Q19" s="170">
        <f t="shared" si="3"/>
        <v>0.92571428571428571</v>
      </c>
      <c r="R19" s="173">
        <f t="shared" si="4"/>
        <v>0.92571428571428571</v>
      </c>
      <c r="S19" s="173">
        <f t="shared" si="5"/>
        <v>0.92571428571428571</v>
      </c>
      <c r="T19" s="174">
        <f t="shared" si="6"/>
        <v>0.92571428571428571</v>
      </c>
      <c r="U19" s="3"/>
      <c r="V19" s="3"/>
      <c r="W19" s="3"/>
      <c r="X19" s="3"/>
      <c r="Y19" s="3"/>
      <c r="Z19" s="3"/>
    </row>
    <row r="20" spans="1:26" x14ac:dyDescent="0.25">
      <c r="B20" s="24" t="s">
        <v>90</v>
      </c>
      <c r="C20" s="25">
        <v>10</v>
      </c>
      <c r="D20" s="26">
        <v>19</v>
      </c>
      <c r="E20" s="26">
        <v>19</v>
      </c>
      <c r="F20" s="70">
        <v>19</v>
      </c>
      <c r="G20" s="70">
        <v>19</v>
      </c>
      <c r="H20" s="162">
        <v>19</v>
      </c>
      <c r="I20" s="25">
        <v>4</v>
      </c>
      <c r="J20" s="26">
        <v>4</v>
      </c>
      <c r="K20" s="26">
        <v>5</v>
      </c>
      <c r="L20" s="70">
        <v>6</v>
      </c>
      <c r="M20" s="70">
        <v>6</v>
      </c>
      <c r="N20" s="162">
        <v>6</v>
      </c>
      <c r="O20" s="29">
        <f t="shared" si="1"/>
        <v>0.4</v>
      </c>
      <c r="P20" s="30">
        <f t="shared" si="2"/>
        <v>0.21052631578947367</v>
      </c>
      <c r="Q20" s="170">
        <f t="shared" si="3"/>
        <v>0.26315789473684209</v>
      </c>
      <c r="R20" s="173">
        <f t="shared" si="4"/>
        <v>0.31578947368421051</v>
      </c>
      <c r="S20" s="173">
        <f t="shared" si="5"/>
        <v>0.31578947368421051</v>
      </c>
      <c r="T20" s="174">
        <f t="shared" si="6"/>
        <v>0.31578947368421051</v>
      </c>
      <c r="U20" s="3"/>
      <c r="V20" s="3"/>
      <c r="W20" s="3"/>
      <c r="X20" s="3"/>
      <c r="Y20" s="3"/>
      <c r="Z20" s="3"/>
    </row>
    <row r="21" spans="1:26" x14ac:dyDescent="0.25">
      <c r="B21" s="24" t="s">
        <v>42</v>
      </c>
      <c r="C21" s="25">
        <v>145</v>
      </c>
      <c r="D21" s="26">
        <v>155</v>
      </c>
      <c r="E21" s="26">
        <v>157</v>
      </c>
      <c r="F21" s="70">
        <v>164</v>
      </c>
      <c r="G21" s="70">
        <v>164</v>
      </c>
      <c r="H21" s="162">
        <v>164</v>
      </c>
      <c r="I21" s="25">
        <v>92</v>
      </c>
      <c r="J21" s="26">
        <v>93</v>
      </c>
      <c r="K21" s="26">
        <v>95</v>
      </c>
      <c r="L21" s="70">
        <v>95</v>
      </c>
      <c r="M21" s="70">
        <v>99</v>
      </c>
      <c r="N21" s="162">
        <v>99</v>
      </c>
      <c r="O21" s="29">
        <f t="shared" si="1"/>
        <v>0.6344827586206897</v>
      </c>
      <c r="P21" s="30">
        <f t="shared" si="2"/>
        <v>0.6</v>
      </c>
      <c r="Q21" s="170">
        <f t="shared" si="3"/>
        <v>0.60509554140127386</v>
      </c>
      <c r="R21" s="173">
        <f t="shared" si="4"/>
        <v>0.57926829268292679</v>
      </c>
      <c r="S21" s="173">
        <f t="shared" si="5"/>
        <v>0.60365853658536583</v>
      </c>
      <c r="T21" s="174">
        <f t="shared" si="6"/>
        <v>0.60365853658536583</v>
      </c>
      <c r="U21" s="3"/>
      <c r="V21" s="3"/>
      <c r="W21" s="3"/>
      <c r="X21" s="3"/>
      <c r="Y21" s="3"/>
      <c r="Z21" s="3"/>
    </row>
    <row r="22" spans="1:26" x14ac:dyDescent="0.25">
      <c r="B22" s="24" t="s">
        <v>43</v>
      </c>
      <c r="C22" s="25">
        <v>159</v>
      </c>
      <c r="D22" s="26">
        <v>169</v>
      </c>
      <c r="E22" s="26">
        <v>169</v>
      </c>
      <c r="F22" s="70">
        <v>178</v>
      </c>
      <c r="G22" s="70">
        <v>179</v>
      </c>
      <c r="H22" s="162">
        <v>179</v>
      </c>
      <c r="I22" s="25">
        <v>95</v>
      </c>
      <c r="J22" s="26">
        <v>98</v>
      </c>
      <c r="K22" s="26">
        <v>107</v>
      </c>
      <c r="L22" s="70">
        <v>111</v>
      </c>
      <c r="M22" s="70">
        <v>124</v>
      </c>
      <c r="N22" s="162">
        <v>124</v>
      </c>
      <c r="O22" s="29">
        <f t="shared" si="1"/>
        <v>0.59748427672955973</v>
      </c>
      <c r="P22" s="30">
        <f t="shared" si="2"/>
        <v>0.57988165680473369</v>
      </c>
      <c r="Q22" s="170">
        <f t="shared" si="3"/>
        <v>0.63313609467455623</v>
      </c>
      <c r="R22" s="173">
        <f t="shared" si="4"/>
        <v>0.6235955056179775</v>
      </c>
      <c r="S22" s="173">
        <f t="shared" si="5"/>
        <v>0.69273743016759781</v>
      </c>
      <c r="T22" s="174">
        <f t="shared" si="6"/>
        <v>0.69273743016759781</v>
      </c>
      <c r="U22" s="3"/>
      <c r="V22" s="3"/>
      <c r="W22" s="3"/>
      <c r="X22" s="3"/>
      <c r="Y22" s="3"/>
      <c r="Z22" s="3"/>
    </row>
    <row r="23" spans="1:26" s="23" customFormat="1" ht="15" customHeight="1" x14ac:dyDescent="0.25">
      <c r="A23" s="20"/>
      <c r="B23" s="24" t="s">
        <v>34</v>
      </c>
      <c r="C23" s="25">
        <v>49</v>
      </c>
      <c r="D23" s="26">
        <v>56</v>
      </c>
      <c r="E23" s="26">
        <v>56</v>
      </c>
      <c r="F23" s="70">
        <v>60</v>
      </c>
      <c r="G23" s="70">
        <v>60</v>
      </c>
      <c r="H23" s="162">
        <v>60</v>
      </c>
      <c r="I23" s="25">
        <v>21</v>
      </c>
      <c r="J23" s="26">
        <v>23</v>
      </c>
      <c r="K23" s="26">
        <v>25</v>
      </c>
      <c r="L23" s="70">
        <v>25</v>
      </c>
      <c r="M23" s="70">
        <v>27</v>
      </c>
      <c r="N23" s="162">
        <v>27</v>
      </c>
      <c r="O23" s="29">
        <f t="shared" si="1"/>
        <v>0.42857142857142855</v>
      </c>
      <c r="P23" s="30">
        <f t="shared" si="2"/>
        <v>0.4107142857142857</v>
      </c>
      <c r="Q23" s="170">
        <f t="shared" si="3"/>
        <v>0.44642857142857145</v>
      </c>
      <c r="R23" s="173">
        <f t="shared" si="4"/>
        <v>0.41666666666666669</v>
      </c>
      <c r="S23" s="173">
        <f t="shared" si="5"/>
        <v>0.45</v>
      </c>
      <c r="T23" s="174">
        <f t="shared" si="6"/>
        <v>0.45</v>
      </c>
    </row>
    <row r="24" spans="1:26" x14ac:dyDescent="0.25">
      <c r="B24" s="24" t="s">
        <v>91</v>
      </c>
      <c r="C24" s="25">
        <v>9</v>
      </c>
      <c r="D24" s="26">
        <v>15</v>
      </c>
      <c r="E24" s="26">
        <v>15</v>
      </c>
      <c r="F24" s="70">
        <v>25</v>
      </c>
      <c r="G24" s="70">
        <v>25</v>
      </c>
      <c r="H24" s="162">
        <v>25</v>
      </c>
      <c r="I24" s="25">
        <v>1</v>
      </c>
      <c r="J24" s="26">
        <v>1</v>
      </c>
      <c r="K24" s="26">
        <v>7</v>
      </c>
      <c r="L24" s="70">
        <v>8</v>
      </c>
      <c r="M24" s="70">
        <v>13</v>
      </c>
      <c r="N24" s="162">
        <v>13</v>
      </c>
      <c r="O24" s="29">
        <f t="shared" si="1"/>
        <v>0.1111111111111111</v>
      </c>
      <c r="P24" s="30">
        <f t="shared" si="2"/>
        <v>6.6666666666666666E-2</v>
      </c>
      <c r="Q24" s="170">
        <f t="shared" si="3"/>
        <v>0.46666666666666667</v>
      </c>
      <c r="R24" s="173">
        <f t="shared" si="4"/>
        <v>0.32</v>
      </c>
      <c r="S24" s="173">
        <f t="shared" si="5"/>
        <v>0.52</v>
      </c>
      <c r="T24" s="174">
        <f t="shared" si="6"/>
        <v>0.52</v>
      </c>
      <c r="U24" s="3"/>
      <c r="V24" s="3"/>
      <c r="W24" s="3"/>
      <c r="X24" s="3"/>
      <c r="Y24" s="3"/>
      <c r="Z24" s="3"/>
    </row>
    <row r="25" spans="1:26" x14ac:dyDescent="0.25">
      <c r="B25" s="24" t="s">
        <v>92</v>
      </c>
      <c r="C25" s="25">
        <v>860</v>
      </c>
      <c r="D25" s="26">
        <v>860</v>
      </c>
      <c r="E25" s="26">
        <v>891</v>
      </c>
      <c r="F25" s="70">
        <v>891</v>
      </c>
      <c r="G25" s="70">
        <v>907</v>
      </c>
      <c r="H25" s="162">
        <v>907</v>
      </c>
      <c r="I25" s="25">
        <v>769</v>
      </c>
      <c r="J25" s="26">
        <v>770</v>
      </c>
      <c r="K25" s="26">
        <v>786</v>
      </c>
      <c r="L25" s="70">
        <v>797</v>
      </c>
      <c r="M25" s="70">
        <v>809</v>
      </c>
      <c r="N25" s="162">
        <v>811</v>
      </c>
      <c r="O25" s="29">
        <f t="shared" si="1"/>
        <v>0.89418604651162792</v>
      </c>
      <c r="P25" s="30">
        <f t="shared" si="2"/>
        <v>0.89534883720930236</v>
      </c>
      <c r="Q25" s="170">
        <f t="shared" si="3"/>
        <v>0.88215488215488214</v>
      </c>
      <c r="R25" s="173">
        <f t="shared" si="4"/>
        <v>0.89450056116722787</v>
      </c>
      <c r="S25" s="173">
        <f t="shared" si="5"/>
        <v>0.8919514884233738</v>
      </c>
      <c r="T25" s="174">
        <f t="shared" si="6"/>
        <v>0.89415656008820288</v>
      </c>
      <c r="U25" s="3"/>
      <c r="V25" s="3"/>
      <c r="W25" s="3"/>
      <c r="X25" s="3"/>
      <c r="Y25" s="3"/>
      <c r="Z25" s="3"/>
    </row>
    <row r="26" spans="1:26" x14ac:dyDescent="0.25">
      <c r="B26" s="24" t="s">
        <v>93</v>
      </c>
      <c r="C26" s="25">
        <v>20</v>
      </c>
      <c r="D26" s="26">
        <v>20</v>
      </c>
      <c r="E26" s="26">
        <v>20</v>
      </c>
      <c r="F26" s="70">
        <v>20</v>
      </c>
      <c r="G26" s="70">
        <v>20</v>
      </c>
      <c r="H26" s="162">
        <v>20</v>
      </c>
      <c r="I26" s="25">
        <v>17</v>
      </c>
      <c r="J26" s="26">
        <v>17</v>
      </c>
      <c r="K26" s="26">
        <v>17</v>
      </c>
      <c r="L26" s="70">
        <v>17</v>
      </c>
      <c r="M26" s="70">
        <v>17</v>
      </c>
      <c r="N26" s="162">
        <v>17</v>
      </c>
      <c r="O26" s="29">
        <f t="shared" si="1"/>
        <v>0.85</v>
      </c>
      <c r="P26" s="30">
        <f t="shared" si="2"/>
        <v>0.85</v>
      </c>
      <c r="Q26" s="170">
        <f t="shared" si="3"/>
        <v>0.85</v>
      </c>
      <c r="R26" s="173">
        <f t="shared" si="4"/>
        <v>0.85</v>
      </c>
      <c r="S26" s="173">
        <f t="shared" si="5"/>
        <v>0.85</v>
      </c>
      <c r="T26" s="174">
        <f t="shared" si="6"/>
        <v>0.85</v>
      </c>
      <c r="U26" s="3"/>
      <c r="V26" s="3"/>
      <c r="W26" s="3"/>
      <c r="X26" s="3"/>
      <c r="Y26" s="3"/>
      <c r="Z26" s="3"/>
    </row>
    <row r="27" spans="1:26" ht="13.8" thickBot="1" x14ac:dyDescent="0.3">
      <c r="B27" s="34" t="s">
        <v>53</v>
      </c>
      <c r="C27" s="35">
        <v>166</v>
      </c>
      <c r="D27" s="36">
        <v>177</v>
      </c>
      <c r="E27" s="36">
        <v>177</v>
      </c>
      <c r="F27" s="79">
        <v>192</v>
      </c>
      <c r="G27" s="79">
        <v>192</v>
      </c>
      <c r="H27" s="163">
        <v>192</v>
      </c>
      <c r="I27" s="35">
        <v>120</v>
      </c>
      <c r="J27" s="36">
        <v>126</v>
      </c>
      <c r="K27" s="36">
        <v>131</v>
      </c>
      <c r="L27" s="79">
        <v>137</v>
      </c>
      <c r="M27" s="79">
        <v>147</v>
      </c>
      <c r="N27" s="163">
        <v>147</v>
      </c>
      <c r="O27" s="37">
        <f t="shared" si="1"/>
        <v>0.72289156626506024</v>
      </c>
      <c r="P27" s="38">
        <f t="shared" si="2"/>
        <v>0.71186440677966101</v>
      </c>
      <c r="Q27" s="171">
        <f t="shared" si="3"/>
        <v>0.74011299435028244</v>
      </c>
      <c r="R27" s="176">
        <f t="shared" si="4"/>
        <v>0.71354166666666663</v>
      </c>
      <c r="S27" s="176">
        <f t="shared" si="5"/>
        <v>0.765625</v>
      </c>
      <c r="T27" s="177">
        <f t="shared" si="6"/>
        <v>0.765625</v>
      </c>
      <c r="U27" s="3"/>
      <c r="V27" s="3"/>
      <c r="W27" s="3"/>
      <c r="X27" s="3"/>
      <c r="Y27" s="3"/>
      <c r="Z27" s="3"/>
    </row>
    <row r="28" spans="1:26" s="23" customFormat="1" ht="18.75" customHeight="1" thickBot="1" x14ac:dyDescent="0.3">
      <c r="A28" s="20"/>
      <c r="B28" s="229" t="s">
        <v>0</v>
      </c>
      <c r="C28" s="39">
        <f>SUM(C13:C27)</f>
        <v>2793</v>
      </c>
      <c r="D28" s="40">
        <f t="shared" ref="D28:H28" si="7">SUM(D13:D27)</f>
        <v>2857</v>
      </c>
      <c r="E28" s="40">
        <f t="shared" si="7"/>
        <v>2896</v>
      </c>
      <c r="F28" s="40">
        <f t="shared" si="7"/>
        <v>2952</v>
      </c>
      <c r="G28" s="40">
        <f t="shared" si="7"/>
        <v>2976</v>
      </c>
      <c r="H28" s="42">
        <f t="shared" si="7"/>
        <v>2976</v>
      </c>
      <c r="I28" s="39">
        <f>SUM(I13:I27)</f>
        <v>2292</v>
      </c>
      <c r="J28" s="40">
        <f t="shared" ref="J28:N28" si="8">SUM(J13:J27)</f>
        <v>2314</v>
      </c>
      <c r="K28" s="40">
        <f t="shared" si="8"/>
        <v>2369</v>
      </c>
      <c r="L28" s="40">
        <f t="shared" si="8"/>
        <v>2404</v>
      </c>
      <c r="M28" s="40">
        <f t="shared" si="8"/>
        <v>2466</v>
      </c>
      <c r="N28" s="42">
        <f t="shared" si="8"/>
        <v>2468</v>
      </c>
      <c r="O28" s="175">
        <f t="shared" si="1"/>
        <v>0.82062298603651984</v>
      </c>
      <c r="P28" s="44">
        <f t="shared" si="2"/>
        <v>0.80994049702485127</v>
      </c>
      <c r="Q28" s="44">
        <f t="shared" si="3"/>
        <v>0.81802486187845302</v>
      </c>
      <c r="R28" s="44">
        <f t="shared" si="4"/>
        <v>0.81436314363143636</v>
      </c>
      <c r="S28" s="44">
        <f t="shared" si="5"/>
        <v>0.8286290322580645</v>
      </c>
      <c r="T28" s="82">
        <f t="shared" si="6"/>
        <v>0.82930107526881724</v>
      </c>
    </row>
    <row r="29" spans="1:26" s="23" customFormat="1" x14ac:dyDescent="0.25">
      <c r="A29" s="45" t="s">
        <v>77</v>
      </c>
      <c r="B29" s="260" t="s">
        <v>78</v>
      </c>
      <c r="C29" s="260"/>
      <c r="D29" s="260"/>
      <c r="E29" s="260"/>
      <c r="F29" s="260"/>
      <c r="G29" s="260"/>
      <c r="H29" s="260"/>
      <c r="I29" s="260"/>
      <c r="J29" s="260"/>
      <c r="K29" s="260"/>
      <c r="L29" s="260"/>
      <c r="M29" s="260"/>
      <c r="N29" s="260"/>
      <c r="O29" s="260"/>
      <c r="P29" s="260"/>
      <c r="Q29" s="260"/>
      <c r="R29" s="260"/>
      <c r="S29" s="260"/>
      <c r="T29" s="260"/>
      <c r="U29" s="260"/>
      <c r="V29" s="260"/>
      <c r="W29" s="260"/>
      <c r="X29" s="260"/>
      <c r="Y29" s="260"/>
      <c r="Z29" s="260"/>
    </row>
    <row r="30" spans="1:26" s="23" customFormat="1" ht="11.25" customHeight="1" x14ac:dyDescent="0.25">
      <c r="A30" s="45" t="s">
        <v>79</v>
      </c>
      <c r="B30" s="260" t="s">
        <v>80</v>
      </c>
      <c r="C30" s="260"/>
      <c r="D30" s="260"/>
      <c r="E30" s="260"/>
      <c r="F30" s="260"/>
      <c r="G30" s="260"/>
      <c r="H30" s="260"/>
      <c r="I30" s="260"/>
      <c r="J30" s="260"/>
      <c r="K30" s="260"/>
      <c r="L30" s="260"/>
      <c r="M30" s="260"/>
      <c r="N30" s="260"/>
      <c r="O30" s="260"/>
      <c r="P30" s="260"/>
      <c r="Q30" s="260"/>
      <c r="R30" s="260"/>
      <c r="S30" s="260"/>
      <c r="T30" s="260"/>
      <c r="U30" s="260"/>
      <c r="V30" s="260"/>
      <c r="W30" s="260"/>
      <c r="X30" s="260"/>
      <c r="Y30" s="260"/>
      <c r="Z30" s="260"/>
    </row>
    <row r="32" spans="1:26" ht="13.8" thickBot="1" x14ac:dyDescent="0.3">
      <c r="A32" s="4" t="s">
        <v>109</v>
      </c>
    </row>
    <row r="33" spans="1:34" ht="13.8" thickBot="1" x14ac:dyDescent="0.3">
      <c r="B33" s="263" t="s">
        <v>22</v>
      </c>
      <c r="C33" s="251" t="s">
        <v>54</v>
      </c>
      <c r="D33" s="252"/>
      <c r="E33" s="252"/>
      <c r="F33" s="252"/>
      <c r="G33" s="252"/>
      <c r="H33" s="252"/>
      <c r="I33" s="252"/>
      <c r="J33" s="253"/>
      <c r="K33" s="251" t="s">
        <v>59</v>
      </c>
      <c r="L33" s="252"/>
      <c r="M33" s="252"/>
      <c r="N33" s="252"/>
      <c r="O33" s="252"/>
      <c r="P33" s="252"/>
      <c r="Q33" s="252"/>
      <c r="R33" s="253"/>
      <c r="S33" s="251" t="s">
        <v>23</v>
      </c>
      <c r="T33" s="252"/>
      <c r="U33" s="252"/>
      <c r="V33" s="252"/>
      <c r="W33" s="252"/>
      <c r="X33" s="252"/>
      <c r="Y33" s="252"/>
      <c r="Z33" s="253"/>
    </row>
    <row r="34" spans="1:34" ht="13.8" thickBot="1" x14ac:dyDescent="0.3">
      <c r="B34" s="264"/>
      <c r="C34" s="135" t="s">
        <v>27</v>
      </c>
      <c r="D34" s="84" t="s">
        <v>56</v>
      </c>
      <c r="E34" s="84" t="s">
        <v>57</v>
      </c>
      <c r="F34" s="136" t="s">
        <v>58</v>
      </c>
      <c r="G34" s="84" t="s">
        <v>104</v>
      </c>
      <c r="H34" s="84" t="s">
        <v>105</v>
      </c>
      <c r="I34" s="84" t="s">
        <v>108</v>
      </c>
      <c r="J34" s="169" t="s">
        <v>106</v>
      </c>
      <c r="K34" s="142" t="s">
        <v>27</v>
      </c>
      <c r="L34" s="143" t="s">
        <v>56</v>
      </c>
      <c r="M34" s="143" t="s">
        <v>57</v>
      </c>
      <c r="N34" s="144" t="s">
        <v>58</v>
      </c>
      <c r="O34" s="178" t="s">
        <v>104</v>
      </c>
      <c r="P34" s="143" t="s">
        <v>105</v>
      </c>
      <c r="Q34" s="143" t="s">
        <v>108</v>
      </c>
      <c r="R34" s="172" t="s">
        <v>106</v>
      </c>
      <c r="S34" s="142" t="s">
        <v>27</v>
      </c>
      <c r="T34" s="143" t="s">
        <v>56</v>
      </c>
      <c r="U34" s="143" t="s">
        <v>57</v>
      </c>
      <c r="V34" s="172" t="s">
        <v>58</v>
      </c>
      <c r="W34" s="143" t="s">
        <v>104</v>
      </c>
      <c r="X34" s="143" t="s">
        <v>105</v>
      </c>
      <c r="Y34" s="143" t="s">
        <v>108</v>
      </c>
      <c r="Z34" s="172" t="s">
        <v>106</v>
      </c>
    </row>
    <row r="35" spans="1:34" x14ac:dyDescent="0.25">
      <c r="B35" s="24" t="s">
        <v>94</v>
      </c>
      <c r="C35" s="166">
        <v>44</v>
      </c>
      <c r="D35" s="167">
        <v>44</v>
      </c>
      <c r="E35" s="167">
        <v>48</v>
      </c>
      <c r="F35" s="168">
        <v>51</v>
      </c>
      <c r="G35" s="167">
        <v>51</v>
      </c>
      <c r="H35" s="167">
        <v>51</v>
      </c>
      <c r="I35" s="167">
        <v>51</v>
      </c>
      <c r="J35" s="231">
        <v>51</v>
      </c>
      <c r="K35" s="46">
        <v>11</v>
      </c>
      <c r="L35" s="47">
        <v>12</v>
      </c>
      <c r="M35" s="47">
        <v>12</v>
      </c>
      <c r="N35" s="47">
        <v>12</v>
      </c>
      <c r="O35" s="47">
        <v>15</v>
      </c>
      <c r="P35" s="47">
        <v>17</v>
      </c>
      <c r="Q35" s="47">
        <v>18</v>
      </c>
      <c r="R35" s="235">
        <v>18</v>
      </c>
      <c r="S35" s="48">
        <f t="shared" ref="S35:Z35" si="9">IFERROR(K35/C35,"")</f>
        <v>0.25</v>
      </c>
      <c r="T35" s="49">
        <f t="shared" si="9"/>
        <v>0.27272727272727271</v>
      </c>
      <c r="U35" s="49">
        <f t="shared" si="9"/>
        <v>0.25</v>
      </c>
      <c r="V35" s="49">
        <f t="shared" si="9"/>
        <v>0.23529411764705882</v>
      </c>
      <c r="W35" s="49">
        <f t="shared" si="9"/>
        <v>0.29411764705882354</v>
      </c>
      <c r="X35" s="49">
        <f t="shared" si="9"/>
        <v>0.33333333333333331</v>
      </c>
      <c r="Y35" s="49">
        <f t="shared" si="9"/>
        <v>0.35294117647058826</v>
      </c>
      <c r="Z35" s="50">
        <f t="shared" si="9"/>
        <v>0.35294117647058826</v>
      </c>
    </row>
    <row r="36" spans="1:34" x14ac:dyDescent="0.25">
      <c r="B36" s="24" t="s">
        <v>111</v>
      </c>
      <c r="C36" s="185"/>
      <c r="D36" s="186"/>
      <c r="E36" s="186"/>
      <c r="F36" s="187"/>
      <c r="G36" s="187"/>
      <c r="H36" s="183">
        <v>8</v>
      </c>
      <c r="I36" s="183">
        <v>8</v>
      </c>
      <c r="J36" s="232">
        <v>9</v>
      </c>
      <c r="K36" s="191"/>
      <c r="L36" s="186"/>
      <c r="M36" s="186"/>
      <c r="N36" s="186"/>
      <c r="O36" s="186"/>
      <c r="P36" s="193">
        <v>0</v>
      </c>
      <c r="Q36" s="183">
        <v>1</v>
      </c>
      <c r="R36" s="232">
        <v>1</v>
      </c>
      <c r="S36" s="195"/>
      <c r="T36" s="196"/>
      <c r="U36" s="196"/>
      <c r="V36" s="196"/>
      <c r="W36" s="196"/>
      <c r="X36" s="92">
        <f t="shared" ref="X36:Z39" si="10">IFERROR(P36/H36,"")</f>
        <v>0</v>
      </c>
      <c r="Y36" s="92">
        <f t="shared" si="10"/>
        <v>0.125</v>
      </c>
      <c r="Z36" s="93">
        <f t="shared" si="10"/>
        <v>0.1111111111111111</v>
      </c>
    </row>
    <row r="37" spans="1:34" x14ac:dyDescent="0.25">
      <c r="B37" s="24" t="s">
        <v>112</v>
      </c>
      <c r="C37" s="188"/>
      <c r="D37" s="189"/>
      <c r="E37" s="189"/>
      <c r="F37" s="190"/>
      <c r="G37" s="190"/>
      <c r="H37" s="179">
        <v>14</v>
      </c>
      <c r="I37" s="179">
        <v>14</v>
      </c>
      <c r="J37" s="233">
        <v>122</v>
      </c>
      <c r="K37" s="192"/>
      <c r="L37" s="189"/>
      <c r="M37" s="189"/>
      <c r="N37" s="189"/>
      <c r="O37" s="189"/>
      <c r="P37" s="194">
        <v>0</v>
      </c>
      <c r="Q37" s="179">
        <v>0</v>
      </c>
      <c r="R37" s="233">
        <v>78</v>
      </c>
      <c r="S37" s="197"/>
      <c r="T37" s="198"/>
      <c r="U37" s="198"/>
      <c r="V37" s="198"/>
      <c r="W37" s="198"/>
      <c r="X37" s="181">
        <f t="shared" si="10"/>
        <v>0</v>
      </c>
      <c r="Y37" s="181">
        <f t="shared" si="10"/>
        <v>0</v>
      </c>
      <c r="Z37" s="182">
        <f t="shared" si="10"/>
        <v>0.63934426229508201</v>
      </c>
    </row>
    <row r="38" spans="1:34" ht="13.8" thickBot="1" x14ac:dyDescent="0.3">
      <c r="B38" s="24" t="s">
        <v>95</v>
      </c>
      <c r="C38" s="165">
        <v>77</v>
      </c>
      <c r="D38" s="52">
        <v>77</v>
      </c>
      <c r="E38" s="52">
        <v>100</v>
      </c>
      <c r="F38" s="164">
        <v>102</v>
      </c>
      <c r="G38" s="52">
        <v>104</v>
      </c>
      <c r="H38" s="52">
        <v>120</v>
      </c>
      <c r="I38" s="52">
        <v>122</v>
      </c>
      <c r="J38" s="234">
        <v>14</v>
      </c>
      <c r="K38" s="51">
        <v>33</v>
      </c>
      <c r="L38" s="52">
        <v>35</v>
      </c>
      <c r="M38" s="52">
        <v>35</v>
      </c>
      <c r="N38" s="52">
        <v>39</v>
      </c>
      <c r="O38" s="52">
        <v>50</v>
      </c>
      <c r="P38" s="52">
        <v>53</v>
      </c>
      <c r="Q38" s="52">
        <v>57</v>
      </c>
      <c r="R38" s="234">
        <v>5</v>
      </c>
      <c r="S38" s="53">
        <f t="shared" ref="S38:W39" si="11">IFERROR(K38/C38,"")</f>
        <v>0.42857142857142855</v>
      </c>
      <c r="T38" s="54">
        <f t="shared" si="11"/>
        <v>0.45454545454545453</v>
      </c>
      <c r="U38" s="54">
        <f t="shared" si="11"/>
        <v>0.35</v>
      </c>
      <c r="V38" s="54">
        <f t="shared" si="11"/>
        <v>0.38235294117647056</v>
      </c>
      <c r="W38" s="54">
        <f t="shared" si="11"/>
        <v>0.48076923076923078</v>
      </c>
      <c r="X38" s="54">
        <f t="shared" si="10"/>
        <v>0.44166666666666665</v>
      </c>
      <c r="Y38" s="54">
        <f t="shared" si="10"/>
        <v>0.46721311475409838</v>
      </c>
      <c r="Z38" s="55">
        <f t="shared" si="10"/>
        <v>0.35714285714285715</v>
      </c>
    </row>
    <row r="39" spans="1:34" ht="19.5" customHeight="1" thickBot="1" x14ac:dyDescent="0.3">
      <c r="B39" s="229" t="s">
        <v>0</v>
      </c>
      <c r="C39" s="39">
        <f>SUM(C35:C38)</f>
        <v>121</v>
      </c>
      <c r="D39" s="40">
        <f t="shared" ref="D39:J39" si="12">SUM(D35:D38)</f>
        <v>121</v>
      </c>
      <c r="E39" s="40">
        <f t="shared" si="12"/>
        <v>148</v>
      </c>
      <c r="F39" s="40">
        <f t="shared" si="12"/>
        <v>153</v>
      </c>
      <c r="G39" s="40">
        <f>SUM(G35:G38)</f>
        <v>155</v>
      </c>
      <c r="H39" s="40">
        <f t="shared" si="12"/>
        <v>193</v>
      </c>
      <c r="I39" s="40">
        <f t="shared" si="12"/>
        <v>195</v>
      </c>
      <c r="J39" s="42">
        <f t="shared" si="12"/>
        <v>196</v>
      </c>
      <c r="K39" s="39">
        <f t="shared" ref="K39" si="13">SUM(K35:K38)</f>
        <v>44</v>
      </c>
      <c r="L39" s="40">
        <f>SUM(L35:L38)</f>
        <v>47</v>
      </c>
      <c r="M39" s="40">
        <f t="shared" ref="M39:R39" si="14">SUM(M35:M38)</f>
        <v>47</v>
      </c>
      <c r="N39" s="40">
        <f t="shared" si="14"/>
        <v>51</v>
      </c>
      <c r="O39" s="40">
        <f t="shared" si="14"/>
        <v>65</v>
      </c>
      <c r="P39" s="40">
        <f t="shared" si="14"/>
        <v>70</v>
      </c>
      <c r="Q39" s="40">
        <f t="shared" si="14"/>
        <v>76</v>
      </c>
      <c r="R39" s="42">
        <f t="shared" si="14"/>
        <v>102</v>
      </c>
      <c r="S39" s="43">
        <f t="shared" si="11"/>
        <v>0.36363636363636365</v>
      </c>
      <c r="T39" s="44">
        <f t="shared" si="11"/>
        <v>0.38842975206611569</v>
      </c>
      <c r="U39" s="44">
        <f t="shared" si="11"/>
        <v>0.31756756756756754</v>
      </c>
      <c r="V39" s="44">
        <f t="shared" si="11"/>
        <v>0.33333333333333331</v>
      </c>
      <c r="W39" s="44">
        <f t="shared" si="11"/>
        <v>0.41935483870967744</v>
      </c>
      <c r="X39" s="44">
        <f t="shared" si="10"/>
        <v>0.36269430051813473</v>
      </c>
      <c r="Y39" s="44">
        <f t="shared" si="10"/>
        <v>0.38974358974358975</v>
      </c>
      <c r="Z39" s="82">
        <f t="shared" si="10"/>
        <v>0.52040816326530615</v>
      </c>
    </row>
    <row r="40" spans="1:34" x14ac:dyDescent="0.25">
      <c r="A40" s="45" t="s">
        <v>79</v>
      </c>
      <c r="B40" s="260" t="s">
        <v>80</v>
      </c>
      <c r="C40" s="260"/>
      <c r="D40" s="260"/>
      <c r="E40" s="260"/>
      <c r="F40" s="260"/>
      <c r="G40" s="260"/>
      <c r="H40" s="260"/>
      <c r="I40" s="260"/>
      <c r="J40" s="260"/>
      <c r="K40" s="260"/>
      <c r="L40" s="260"/>
      <c r="M40" s="260"/>
      <c r="N40" s="260"/>
      <c r="O40" s="260"/>
      <c r="P40" s="260"/>
      <c r="Q40" s="260"/>
      <c r="R40" s="260"/>
      <c r="S40" s="260"/>
      <c r="T40" s="260"/>
      <c r="U40" s="260"/>
      <c r="V40" s="260"/>
      <c r="W40" s="260"/>
      <c r="X40" s="260"/>
      <c r="Y40" s="260"/>
      <c r="Z40" s="260"/>
    </row>
    <row r="41" spans="1:34" x14ac:dyDescent="0.25">
      <c r="R41" s="56"/>
      <c r="S41" s="56"/>
      <c r="T41" s="56"/>
      <c r="U41" s="56"/>
      <c r="V41" s="56"/>
      <c r="W41" s="56"/>
      <c r="X41" s="56"/>
      <c r="Y41" s="56"/>
      <c r="Z41" s="56"/>
      <c r="AA41" s="57"/>
      <c r="AB41" s="57"/>
      <c r="AC41" s="57"/>
      <c r="AD41" s="57"/>
      <c r="AE41" s="57"/>
      <c r="AF41" s="57"/>
      <c r="AG41" s="57"/>
      <c r="AH41" s="57"/>
    </row>
    <row r="42" spans="1:34" ht="13.8" thickBot="1" x14ac:dyDescent="0.3">
      <c r="A42" s="4" t="s">
        <v>114</v>
      </c>
    </row>
    <row r="43" spans="1:34" ht="13.8" thickBot="1" x14ac:dyDescent="0.3">
      <c r="B43" s="263" t="s">
        <v>22</v>
      </c>
      <c r="C43" s="251" t="s">
        <v>228</v>
      </c>
      <c r="D43" s="252"/>
      <c r="E43" s="252"/>
      <c r="F43" s="252"/>
      <c r="G43" s="252"/>
      <c r="H43" s="253"/>
      <c r="I43" s="251" t="s">
        <v>229</v>
      </c>
      <c r="J43" s="252"/>
      <c r="K43" s="252"/>
      <c r="L43" s="252"/>
      <c r="M43" s="252"/>
      <c r="N43" s="253"/>
      <c r="O43" s="251" t="s">
        <v>23</v>
      </c>
      <c r="P43" s="252"/>
      <c r="Q43" s="252"/>
      <c r="R43" s="252"/>
      <c r="S43" s="252"/>
      <c r="T43" s="253"/>
      <c r="U43" s="3"/>
      <c r="V43" s="3"/>
      <c r="W43" s="3"/>
      <c r="X43" s="3"/>
      <c r="Y43" s="3"/>
      <c r="Z43" s="3"/>
    </row>
    <row r="44" spans="1:34" ht="13.8" thickBot="1" x14ac:dyDescent="0.3">
      <c r="B44" s="264"/>
      <c r="C44" s="199" t="s">
        <v>57</v>
      </c>
      <c r="D44" s="84" t="s">
        <v>58</v>
      </c>
      <c r="E44" s="136" t="s">
        <v>104</v>
      </c>
      <c r="F44" s="84" t="s">
        <v>105</v>
      </c>
      <c r="G44" s="84" t="s">
        <v>108</v>
      </c>
      <c r="H44" s="169" t="s">
        <v>106</v>
      </c>
      <c r="I44" s="142" t="s">
        <v>57</v>
      </c>
      <c r="J44" s="143" t="s">
        <v>58</v>
      </c>
      <c r="K44" s="143" t="s">
        <v>104</v>
      </c>
      <c r="L44" s="144" t="s">
        <v>105</v>
      </c>
      <c r="M44" s="178" t="s">
        <v>108</v>
      </c>
      <c r="N44" s="172" t="s">
        <v>106</v>
      </c>
      <c r="O44" s="142" t="s">
        <v>57</v>
      </c>
      <c r="P44" s="143" t="s">
        <v>58</v>
      </c>
      <c r="Q44" s="143" t="s">
        <v>104</v>
      </c>
      <c r="R44" s="144" t="s">
        <v>105</v>
      </c>
      <c r="S44" s="178" t="s">
        <v>108</v>
      </c>
      <c r="T44" s="172" t="s">
        <v>106</v>
      </c>
      <c r="U44" s="3"/>
      <c r="V44" s="3"/>
      <c r="W44" s="3"/>
      <c r="X44" s="3"/>
      <c r="Y44" s="3"/>
      <c r="Z44" s="3"/>
    </row>
    <row r="45" spans="1:34" x14ac:dyDescent="0.25">
      <c r="B45" s="24" t="s">
        <v>116</v>
      </c>
      <c r="C45" s="166">
        <v>35</v>
      </c>
      <c r="D45" s="167">
        <v>35</v>
      </c>
      <c r="E45" s="167">
        <v>36</v>
      </c>
      <c r="F45" s="168">
        <v>36</v>
      </c>
      <c r="G45" s="167">
        <v>36</v>
      </c>
      <c r="H45" s="167">
        <v>36</v>
      </c>
      <c r="I45" s="46">
        <v>1</v>
      </c>
      <c r="J45" s="47">
        <v>1</v>
      </c>
      <c r="K45" s="47">
        <v>1</v>
      </c>
      <c r="L45" s="47">
        <v>1</v>
      </c>
      <c r="M45" s="47">
        <v>1</v>
      </c>
      <c r="N45" s="47">
        <v>1</v>
      </c>
      <c r="O45" s="48">
        <f t="shared" ref="O45:T45" si="15">IFERROR(I45/C45,"")</f>
        <v>2.8571428571428571E-2</v>
      </c>
      <c r="P45" s="49">
        <f t="shared" si="15"/>
        <v>2.8571428571428571E-2</v>
      </c>
      <c r="Q45" s="49">
        <f t="shared" si="15"/>
        <v>2.7777777777777776E-2</v>
      </c>
      <c r="R45" s="49">
        <f t="shared" si="15"/>
        <v>2.7777777777777776E-2</v>
      </c>
      <c r="S45" s="49">
        <f t="shared" si="15"/>
        <v>2.7777777777777776E-2</v>
      </c>
      <c r="T45" s="50">
        <f t="shared" si="15"/>
        <v>2.7777777777777776E-2</v>
      </c>
      <c r="U45" s="3"/>
      <c r="V45" s="3"/>
      <c r="W45" s="3"/>
      <c r="X45" s="3"/>
      <c r="Y45" s="3"/>
      <c r="Z45" s="3"/>
    </row>
    <row r="46" spans="1:34" x14ac:dyDescent="0.25">
      <c r="B46" s="24" t="s">
        <v>117</v>
      </c>
      <c r="C46" s="200">
        <v>27</v>
      </c>
      <c r="D46" s="183">
        <v>27</v>
      </c>
      <c r="E46" s="183">
        <v>27</v>
      </c>
      <c r="F46" s="184">
        <v>27</v>
      </c>
      <c r="G46" s="184">
        <v>27</v>
      </c>
      <c r="H46" s="184">
        <v>27</v>
      </c>
      <c r="I46" s="202">
        <v>1</v>
      </c>
      <c r="J46" s="183">
        <v>1</v>
      </c>
      <c r="K46" s="183">
        <v>1</v>
      </c>
      <c r="L46" s="183">
        <v>1</v>
      </c>
      <c r="M46" s="183">
        <v>1</v>
      </c>
      <c r="N46" s="183">
        <v>1</v>
      </c>
      <c r="O46" s="204">
        <f t="shared" ref="O46:O48" si="16">IFERROR(I46/C46,"")</f>
        <v>3.7037037037037035E-2</v>
      </c>
      <c r="P46" s="205">
        <f t="shared" ref="P46:P48" si="17">IFERROR(J46/D46,"")</f>
        <v>3.7037037037037035E-2</v>
      </c>
      <c r="Q46" s="205">
        <f t="shared" ref="Q46:Q48" si="18">IFERROR(K46/E46,"")</f>
        <v>3.7037037037037035E-2</v>
      </c>
      <c r="R46" s="205">
        <f t="shared" ref="R46:R48" si="19">IFERROR(L46/F46,"")</f>
        <v>3.7037037037037035E-2</v>
      </c>
      <c r="S46" s="205">
        <f t="shared" ref="S46:S48" si="20">IFERROR(M46/G46,"")</f>
        <v>3.7037037037037035E-2</v>
      </c>
      <c r="T46" s="93">
        <f>IFERROR(N46/H46,"")</f>
        <v>3.7037037037037035E-2</v>
      </c>
      <c r="U46" s="3"/>
      <c r="V46" s="3"/>
      <c r="W46" s="3"/>
      <c r="X46" s="3"/>
      <c r="Y46" s="3"/>
      <c r="Z46" s="3"/>
    </row>
    <row r="47" spans="1:34" x14ac:dyDescent="0.25">
      <c r="B47" s="24" t="s">
        <v>118</v>
      </c>
      <c r="C47" s="200">
        <v>44</v>
      </c>
      <c r="D47" s="183">
        <v>44</v>
      </c>
      <c r="E47" s="183">
        <v>44</v>
      </c>
      <c r="F47" s="184">
        <v>44</v>
      </c>
      <c r="G47" s="184">
        <v>44</v>
      </c>
      <c r="H47" s="184">
        <v>44</v>
      </c>
      <c r="I47" s="202">
        <v>5</v>
      </c>
      <c r="J47" s="183">
        <v>5</v>
      </c>
      <c r="K47" s="183">
        <v>5</v>
      </c>
      <c r="L47" s="183">
        <v>5</v>
      </c>
      <c r="M47" s="183">
        <v>5</v>
      </c>
      <c r="N47" s="183">
        <v>5</v>
      </c>
      <c r="O47" s="204">
        <f t="shared" si="16"/>
        <v>0.11363636363636363</v>
      </c>
      <c r="P47" s="205">
        <f t="shared" si="17"/>
        <v>0.11363636363636363</v>
      </c>
      <c r="Q47" s="205">
        <f t="shared" si="18"/>
        <v>0.11363636363636363</v>
      </c>
      <c r="R47" s="205">
        <f t="shared" si="19"/>
        <v>0.11363636363636363</v>
      </c>
      <c r="S47" s="205">
        <f t="shared" si="20"/>
        <v>0.11363636363636363</v>
      </c>
      <c r="T47" s="93">
        <f t="shared" ref="T47:T48" si="21">IFERROR(N47/H47,"")</f>
        <v>0.11363636363636363</v>
      </c>
      <c r="U47" s="3"/>
      <c r="V47" s="3"/>
      <c r="W47" s="3"/>
      <c r="X47" s="3"/>
      <c r="Y47" s="3"/>
      <c r="Z47" s="3"/>
    </row>
    <row r="48" spans="1:34" x14ac:dyDescent="0.25">
      <c r="B48" s="24" t="s">
        <v>119</v>
      </c>
      <c r="C48" s="201">
        <v>43</v>
      </c>
      <c r="D48" s="179">
        <v>43</v>
      </c>
      <c r="E48" s="179">
        <v>43</v>
      </c>
      <c r="F48" s="180">
        <v>43</v>
      </c>
      <c r="G48" s="180">
        <v>43</v>
      </c>
      <c r="H48" s="180">
        <v>43</v>
      </c>
      <c r="I48" s="203">
        <v>9</v>
      </c>
      <c r="J48" s="179">
        <v>9</v>
      </c>
      <c r="K48" s="179">
        <v>9</v>
      </c>
      <c r="L48" s="179">
        <v>9</v>
      </c>
      <c r="M48" s="179">
        <v>9</v>
      </c>
      <c r="N48" s="179">
        <v>9</v>
      </c>
      <c r="O48" s="206">
        <f t="shared" si="16"/>
        <v>0.20930232558139536</v>
      </c>
      <c r="P48" s="207">
        <f t="shared" si="17"/>
        <v>0.20930232558139536</v>
      </c>
      <c r="Q48" s="207">
        <f t="shared" si="18"/>
        <v>0.20930232558139536</v>
      </c>
      <c r="R48" s="207">
        <f t="shared" si="19"/>
        <v>0.20930232558139536</v>
      </c>
      <c r="S48" s="207">
        <f t="shared" si="20"/>
        <v>0.20930232558139536</v>
      </c>
      <c r="T48" s="93">
        <f t="shared" si="21"/>
        <v>0.20930232558139536</v>
      </c>
      <c r="U48" s="3"/>
      <c r="V48" s="3"/>
      <c r="W48" s="3"/>
      <c r="X48" s="3"/>
      <c r="Y48" s="3"/>
      <c r="Z48" s="3"/>
    </row>
    <row r="49" spans="1:26" ht="13.8" thickBot="1" x14ac:dyDescent="0.3">
      <c r="B49" s="24" t="s">
        <v>120</v>
      </c>
      <c r="C49" s="165">
        <v>58</v>
      </c>
      <c r="D49" s="52">
        <v>58</v>
      </c>
      <c r="E49" s="52">
        <v>58</v>
      </c>
      <c r="F49" s="164">
        <v>58</v>
      </c>
      <c r="G49" s="52">
        <v>58</v>
      </c>
      <c r="H49" s="52">
        <v>58</v>
      </c>
      <c r="I49" s="51">
        <v>4</v>
      </c>
      <c r="J49" s="52">
        <v>4</v>
      </c>
      <c r="K49" s="52">
        <v>4</v>
      </c>
      <c r="L49" s="52">
        <v>4</v>
      </c>
      <c r="M49" s="52">
        <v>4</v>
      </c>
      <c r="N49" s="52">
        <v>4</v>
      </c>
      <c r="O49" s="53">
        <f t="shared" ref="O49:T50" si="22">IFERROR(I49/C49,"")</f>
        <v>6.8965517241379309E-2</v>
      </c>
      <c r="P49" s="54">
        <f t="shared" si="22"/>
        <v>6.8965517241379309E-2</v>
      </c>
      <c r="Q49" s="54">
        <f t="shared" si="22"/>
        <v>6.8965517241379309E-2</v>
      </c>
      <c r="R49" s="54">
        <f t="shared" si="22"/>
        <v>6.8965517241379309E-2</v>
      </c>
      <c r="S49" s="54">
        <f t="shared" si="22"/>
        <v>6.8965517241379309E-2</v>
      </c>
      <c r="T49" s="55">
        <f t="shared" si="22"/>
        <v>6.8965517241379309E-2</v>
      </c>
      <c r="U49" s="3"/>
      <c r="V49" s="3"/>
      <c r="W49" s="3"/>
      <c r="X49" s="3"/>
      <c r="Y49" s="3"/>
      <c r="Z49" s="3"/>
    </row>
    <row r="50" spans="1:26" ht="19.5" customHeight="1" thickBot="1" x14ac:dyDescent="0.3">
      <c r="B50" s="229" t="s">
        <v>0</v>
      </c>
      <c r="C50" s="39">
        <f>SUM(C45:C49)</f>
        <v>207</v>
      </c>
      <c r="D50" s="40">
        <f t="shared" ref="D50:F50" si="23">SUM(D45:D49)</f>
        <v>207</v>
      </c>
      <c r="E50" s="40">
        <f t="shared" si="23"/>
        <v>208</v>
      </c>
      <c r="F50" s="40">
        <f t="shared" si="23"/>
        <v>208</v>
      </c>
      <c r="G50" s="40">
        <f t="shared" ref="G50:N50" si="24">SUM(G45:G49)</f>
        <v>208</v>
      </c>
      <c r="H50" s="42">
        <f t="shared" si="24"/>
        <v>208</v>
      </c>
      <c r="I50" s="39">
        <f t="shared" si="24"/>
        <v>20</v>
      </c>
      <c r="J50" s="40">
        <f t="shared" si="24"/>
        <v>20</v>
      </c>
      <c r="K50" s="40">
        <f t="shared" si="24"/>
        <v>20</v>
      </c>
      <c r="L50" s="40">
        <f t="shared" si="24"/>
        <v>20</v>
      </c>
      <c r="M50" s="40">
        <f t="shared" si="24"/>
        <v>20</v>
      </c>
      <c r="N50" s="42">
        <f t="shared" si="24"/>
        <v>20</v>
      </c>
      <c r="O50" s="208">
        <f t="shared" si="22"/>
        <v>9.6618357487922704E-2</v>
      </c>
      <c r="P50" s="209">
        <f t="shared" si="22"/>
        <v>9.6618357487922704E-2</v>
      </c>
      <c r="Q50" s="209">
        <f t="shared" si="22"/>
        <v>9.6153846153846159E-2</v>
      </c>
      <c r="R50" s="209">
        <f t="shared" si="22"/>
        <v>9.6153846153846159E-2</v>
      </c>
      <c r="S50" s="209">
        <f t="shared" si="22"/>
        <v>9.6153846153846159E-2</v>
      </c>
      <c r="T50" s="210">
        <f t="shared" si="22"/>
        <v>9.6153846153846159E-2</v>
      </c>
      <c r="U50" s="3"/>
      <c r="V50" s="3"/>
      <c r="W50" s="3"/>
      <c r="X50" s="3"/>
      <c r="Y50" s="3"/>
      <c r="Z50" s="3"/>
    </row>
    <row r="53" spans="1:26" ht="13.8" thickBot="1" x14ac:dyDescent="0.3">
      <c r="A53" s="4" t="s">
        <v>115</v>
      </c>
    </row>
    <row r="54" spans="1:26" ht="13.8" thickBot="1" x14ac:dyDescent="0.3">
      <c r="B54" s="263" t="s">
        <v>22</v>
      </c>
      <c r="C54" s="251" t="s">
        <v>228</v>
      </c>
      <c r="D54" s="252"/>
      <c r="E54" s="252"/>
      <c r="F54" s="252"/>
      <c r="G54" s="252"/>
      <c r="H54" s="253"/>
      <c r="I54" s="251" t="s">
        <v>229</v>
      </c>
      <c r="J54" s="252"/>
      <c r="K54" s="252"/>
      <c r="L54" s="252"/>
      <c r="M54" s="252"/>
      <c r="N54" s="253"/>
      <c r="O54" s="251" t="s">
        <v>23</v>
      </c>
      <c r="P54" s="252"/>
      <c r="Q54" s="252"/>
      <c r="R54" s="252"/>
      <c r="S54" s="252"/>
      <c r="T54" s="253"/>
      <c r="U54" s="3"/>
      <c r="V54" s="3"/>
      <c r="W54" s="3"/>
      <c r="X54" s="3"/>
      <c r="Y54" s="3"/>
      <c r="Z54" s="3"/>
    </row>
    <row r="55" spans="1:26" ht="13.8" thickBot="1" x14ac:dyDescent="0.3">
      <c r="B55" s="264"/>
      <c r="C55" s="199" t="s">
        <v>57</v>
      </c>
      <c r="D55" s="84" t="s">
        <v>58</v>
      </c>
      <c r="E55" s="136" t="s">
        <v>104</v>
      </c>
      <c r="F55" s="84" t="s">
        <v>105</v>
      </c>
      <c r="G55" s="84" t="s">
        <v>108</v>
      </c>
      <c r="H55" s="169" t="s">
        <v>106</v>
      </c>
      <c r="I55" s="142" t="s">
        <v>57</v>
      </c>
      <c r="J55" s="143" t="s">
        <v>58</v>
      </c>
      <c r="K55" s="143" t="s">
        <v>104</v>
      </c>
      <c r="L55" s="144" t="s">
        <v>105</v>
      </c>
      <c r="M55" s="178" t="s">
        <v>108</v>
      </c>
      <c r="N55" s="172" t="s">
        <v>106</v>
      </c>
      <c r="O55" s="142" t="s">
        <v>57</v>
      </c>
      <c r="P55" s="143" t="s">
        <v>58</v>
      </c>
      <c r="Q55" s="143" t="s">
        <v>104</v>
      </c>
      <c r="R55" s="144" t="s">
        <v>105</v>
      </c>
      <c r="S55" s="178" t="s">
        <v>108</v>
      </c>
      <c r="T55" s="172" t="s">
        <v>106</v>
      </c>
      <c r="U55" s="3"/>
      <c r="V55" s="3"/>
      <c r="W55" s="3"/>
      <c r="X55" s="3"/>
      <c r="Y55" s="3"/>
      <c r="Z55" s="3"/>
    </row>
    <row r="56" spans="1:26" x14ac:dyDescent="0.25">
      <c r="B56" s="24" t="s">
        <v>121</v>
      </c>
      <c r="C56" s="166">
        <v>211</v>
      </c>
      <c r="D56" s="167">
        <v>211</v>
      </c>
      <c r="E56" s="167">
        <v>211</v>
      </c>
      <c r="F56" s="168">
        <v>211</v>
      </c>
      <c r="G56" s="217">
        <v>211</v>
      </c>
      <c r="H56" s="218">
        <v>224</v>
      </c>
      <c r="I56" s="46">
        <v>55</v>
      </c>
      <c r="J56" s="47">
        <v>55</v>
      </c>
      <c r="K56" s="47">
        <v>55</v>
      </c>
      <c r="L56" s="47">
        <v>57</v>
      </c>
      <c r="M56" s="217">
        <v>71</v>
      </c>
      <c r="N56" s="218">
        <v>71</v>
      </c>
      <c r="O56" s="48">
        <f t="shared" ref="O56:T56" si="25">IFERROR(I56/C56,"")</f>
        <v>0.26066350710900477</v>
      </c>
      <c r="P56" s="49">
        <f t="shared" si="25"/>
        <v>0.26066350710900477</v>
      </c>
      <c r="Q56" s="49">
        <f t="shared" si="25"/>
        <v>0.26066350710900477</v>
      </c>
      <c r="R56" s="49">
        <f t="shared" si="25"/>
        <v>0.27014218009478674</v>
      </c>
      <c r="S56" s="49">
        <f t="shared" si="25"/>
        <v>0.33649289099526064</v>
      </c>
      <c r="T56" s="50">
        <f t="shared" si="25"/>
        <v>0.3169642857142857</v>
      </c>
      <c r="U56" s="3"/>
      <c r="V56" s="3"/>
      <c r="W56" s="3"/>
      <c r="X56" s="3"/>
      <c r="Y56" s="3"/>
      <c r="Z56" s="3"/>
    </row>
    <row r="57" spans="1:26" x14ac:dyDescent="0.25">
      <c r="B57" s="24" t="s">
        <v>122</v>
      </c>
      <c r="C57" s="200">
        <v>69</v>
      </c>
      <c r="D57" s="183">
        <v>69</v>
      </c>
      <c r="E57" s="183">
        <v>69</v>
      </c>
      <c r="F57" s="184">
        <v>69</v>
      </c>
      <c r="G57" s="219">
        <v>73</v>
      </c>
      <c r="H57" s="220">
        <v>73</v>
      </c>
      <c r="I57" s="202">
        <v>6</v>
      </c>
      <c r="J57" s="183">
        <v>6</v>
      </c>
      <c r="K57" s="183">
        <v>6</v>
      </c>
      <c r="L57" s="183">
        <v>10</v>
      </c>
      <c r="M57" s="219">
        <v>11</v>
      </c>
      <c r="N57" s="220">
        <v>11</v>
      </c>
      <c r="O57" s="204">
        <f t="shared" ref="O57:O58" si="26">IFERROR(I57/C57,"")</f>
        <v>8.6956521739130432E-2</v>
      </c>
      <c r="P57" s="205">
        <f t="shared" ref="P57:P58" si="27">IFERROR(J57/D57,"")</f>
        <v>8.6956521739130432E-2</v>
      </c>
      <c r="Q57" s="205">
        <f t="shared" ref="Q57:Q58" si="28">IFERROR(K57/E57,"")</f>
        <v>8.6956521739130432E-2</v>
      </c>
      <c r="R57" s="205">
        <f t="shared" ref="R57:R58" si="29">IFERROR(L57/F57,"")</f>
        <v>0.14492753623188406</v>
      </c>
      <c r="S57" s="205">
        <f t="shared" ref="S57:S58" si="30">IFERROR(M57/G57,"")</f>
        <v>0.15068493150684931</v>
      </c>
      <c r="T57" s="93">
        <f t="shared" ref="T57:T58" si="31">IFERROR(N57/H57,"")</f>
        <v>0.15068493150684931</v>
      </c>
      <c r="U57" s="3"/>
      <c r="V57" s="3"/>
      <c r="W57" s="3"/>
      <c r="X57" s="3"/>
      <c r="Y57" s="3"/>
      <c r="Z57" s="3"/>
    </row>
    <row r="58" spans="1:26" x14ac:dyDescent="0.25">
      <c r="B58" s="24" t="s">
        <v>123</v>
      </c>
      <c r="C58" s="200">
        <v>253</v>
      </c>
      <c r="D58" s="183">
        <v>253</v>
      </c>
      <c r="E58" s="183">
        <v>253</v>
      </c>
      <c r="F58" s="184">
        <v>253</v>
      </c>
      <c r="G58" s="219">
        <v>253</v>
      </c>
      <c r="H58" s="220">
        <v>253</v>
      </c>
      <c r="I58" s="202">
        <v>90</v>
      </c>
      <c r="J58" s="183">
        <v>90</v>
      </c>
      <c r="K58" s="183">
        <v>90</v>
      </c>
      <c r="L58" s="183">
        <v>90</v>
      </c>
      <c r="M58" s="219">
        <v>91</v>
      </c>
      <c r="N58" s="220">
        <v>91</v>
      </c>
      <c r="O58" s="204">
        <f t="shared" si="26"/>
        <v>0.35573122529644269</v>
      </c>
      <c r="P58" s="205">
        <f t="shared" si="27"/>
        <v>0.35573122529644269</v>
      </c>
      <c r="Q58" s="205">
        <f t="shared" si="28"/>
        <v>0.35573122529644269</v>
      </c>
      <c r="R58" s="205">
        <f t="shared" si="29"/>
        <v>0.35573122529644269</v>
      </c>
      <c r="S58" s="205">
        <f t="shared" si="30"/>
        <v>0.35968379446640314</v>
      </c>
      <c r="T58" s="93">
        <f t="shared" si="31"/>
        <v>0.35968379446640314</v>
      </c>
      <c r="U58" s="3"/>
      <c r="V58" s="3"/>
      <c r="W58" s="3"/>
      <c r="X58" s="3"/>
      <c r="Y58" s="3"/>
      <c r="Z58" s="3"/>
    </row>
    <row r="59" spans="1:26" x14ac:dyDescent="0.25">
      <c r="B59" s="24" t="s">
        <v>124</v>
      </c>
      <c r="C59" s="200">
        <v>174</v>
      </c>
      <c r="D59" s="183">
        <v>175</v>
      </c>
      <c r="E59" s="183">
        <v>175</v>
      </c>
      <c r="F59" s="184">
        <v>175</v>
      </c>
      <c r="G59" s="219">
        <v>175</v>
      </c>
      <c r="H59" s="220">
        <v>175</v>
      </c>
      <c r="I59" s="202">
        <v>63</v>
      </c>
      <c r="J59" s="183">
        <v>63</v>
      </c>
      <c r="K59" s="183">
        <v>64</v>
      </c>
      <c r="L59" s="183">
        <v>66</v>
      </c>
      <c r="M59" s="219">
        <v>70</v>
      </c>
      <c r="N59" s="220">
        <v>72</v>
      </c>
      <c r="O59" s="204">
        <f t="shared" ref="O59:O76" si="32">IFERROR(I59/C59,"")</f>
        <v>0.36206896551724138</v>
      </c>
      <c r="P59" s="205">
        <f t="shared" ref="P59:P76" si="33">IFERROR(J59/D59,"")</f>
        <v>0.36</v>
      </c>
      <c r="Q59" s="205">
        <f t="shared" ref="Q59:Q76" si="34">IFERROR(K59/E59,"")</f>
        <v>0.36571428571428571</v>
      </c>
      <c r="R59" s="205">
        <f t="shared" ref="R59:R76" si="35">IFERROR(L59/F59,"")</f>
        <v>0.37714285714285717</v>
      </c>
      <c r="S59" s="205">
        <f t="shared" ref="S59:S76" si="36">IFERROR(M59/G59,"")</f>
        <v>0.4</v>
      </c>
      <c r="T59" s="93">
        <f t="shared" ref="T59:T76" si="37">IFERROR(N59/H59,"")</f>
        <v>0.41142857142857142</v>
      </c>
      <c r="U59" s="3"/>
      <c r="V59" s="3"/>
      <c r="W59" s="3"/>
      <c r="X59" s="3"/>
      <c r="Y59" s="3"/>
      <c r="Z59" s="3"/>
    </row>
    <row r="60" spans="1:26" x14ac:dyDescent="0.25">
      <c r="B60" s="24" t="s">
        <v>125</v>
      </c>
      <c r="C60" s="200">
        <v>28</v>
      </c>
      <c r="D60" s="183">
        <v>28</v>
      </c>
      <c r="E60" s="183">
        <v>28</v>
      </c>
      <c r="F60" s="184">
        <v>28</v>
      </c>
      <c r="G60" s="219">
        <v>28</v>
      </c>
      <c r="H60" s="220">
        <v>28</v>
      </c>
      <c r="I60" s="202">
        <v>7</v>
      </c>
      <c r="J60" s="183">
        <v>7</v>
      </c>
      <c r="K60" s="183">
        <v>7</v>
      </c>
      <c r="L60" s="183">
        <v>7</v>
      </c>
      <c r="M60" s="219">
        <v>7</v>
      </c>
      <c r="N60" s="220">
        <v>7</v>
      </c>
      <c r="O60" s="204">
        <f t="shared" si="32"/>
        <v>0.25</v>
      </c>
      <c r="P60" s="205">
        <f t="shared" si="33"/>
        <v>0.25</v>
      </c>
      <c r="Q60" s="205">
        <f t="shared" si="34"/>
        <v>0.25</v>
      </c>
      <c r="R60" s="205">
        <f t="shared" si="35"/>
        <v>0.25</v>
      </c>
      <c r="S60" s="205">
        <f t="shared" si="36"/>
        <v>0.25</v>
      </c>
      <c r="T60" s="93">
        <f t="shared" si="37"/>
        <v>0.25</v>
      </c>
      <c r="U60" s="3"/>
      <c r="V60" s="3"/>
      <c r="W60" s="3"/>
      <c r="X60" s="3"/>
      <c r="Y60" s="3"/>
      <c r="Z60" s="3"/>
    </row>
    <row r="61" spans="1:26" x14ac:dyDescent="0.25">
      <c r="B61" s="24" t="s">
        <v>126</v>
      </c>
      <c r="C61" s="200">
        <v>24</v>
      </c>
      <c r="D61" s="183">
        <v>24</v>
      </c>
      <c r="E61" s="183">
        <v>24</v>
      </c>
      <c r="F61" s="184">
        <v>24</v>
      </c>
      <c r="G61" s="219">
        <v>24</v>
      </c>
      <c r="H61" s="220">
        <v>24</v>
      </c>
      <c r="I61" s="202">
        <v>5</v>
      </c>
      <c r="J61" s="183">
        <v>5</v>
      </c>
      <c r="K61" s="183">
        <v>5</v>
      </c>
      <c r="L61" s="183">
        <v>5</v>
      </c>
      <c r="M61" s="219">
        <v>5</v>
      </c>
      <c r="N61" s="220">
        <v>5</v>
      </c>
      <c r="O61" s="204">
        <f t="shared" si="32"/>
        <v>0.20833333333333334</v>
      </c>
      <c r="P61" s="205">
        <f t="shared" si="33"/>
        <v>0.20833333333333334</v>
      </c>
      <c r="Q61" s="205">
        <f t="shared" si="34"/>
        <v>0.20833333333333334</v>
      </c>
      <c r="R61" s="205">
        <f t="shared" si="35"/>
        <v>0.20833333333333334</v>
      </c>
      <c r="S61" s="205">
        <f t="shared" si="36"/>
        <v>0.20833333333333334</v>
      </c>
      <c r="T61" s="93">
        <f t="shared" si="37"/>
        <v>0.20833333333333334</v>
      </c>
      <c r="U61" s="3"/>
      <c r="V61" s="3"/>
      <c r="W61" s="3"/>
      <c r="X61" s="3"/>
      <c r="Y61" s="3"/>
      <c r="Z61" s="3"/>
    </row>
    <row r="62" spans="1:26" x14ac:dyDescent="0.25">
      <c r="B62" s="24" t="s">
        <v>127</v>
      </c>
      <c r="C62" s="200">
        <v>146</v>
      </c>
      <c r="D62" s="183">
        <v>147</v>
      </c>
      <c r="E62" s="183">
        <v>147</v>
      </c>
      <c r="F62" s="184">
        <v>147</v>
      </c>
      <c r="G62" s="219">
        <v>147</v>
      </c>
      <c r="H62" s="220">
        <v>147</v>
      </c>
      <c r="I62" s="202">
        <v>47</v>
      </c>
      <c r="J62" s="183">
        <v>47</v>
      </c>
      <c r="K62" s="183">
        <v>47</v>
      </c>
      <c r="L62" s="183">
        <v>55</v>
      </c>
      <c r="M62" s="219">
        <v>67</v>
      </c>
      <c r="N62" s="220">
        <v>67</v>
      </c>
      <c r="O62" s="204">
        <f t="shared" si="32"/>
        <v>0.32191780821917809</v>
      </c>
      <c r="P62" s="205">
        <f t="shared" si="33"/>
        <v>0.31972789115646261</v>
      </c>
      <c r="Q62" s="205">
        <f t="shared" si="34"/>
        <v>0.31972789115646261</v>
      </c>
      <c r="R62" s="205">
        <f t="shared" si="35"/>
        <v>0.37414965986394561</v>
      </c>
      <c r="S62" s="205">
        <f t="shared" si="36"/>
        <v>0.45578231292517007</v>
      </c>
      <c r="T62" s="93">
        <f t="shared" si="37"/>
        <v>0.45578231292517007</v>
      </c>
      <c r="U62" s="3"/>
      <c r="V62" s="3"/>
      <c r="W62" s="3"/>
      <c r="X62" s="3"/>
      <c r="Y62" s="3"/>
      <c r="Z62" s="3"/>
    </row>
    <row r="63" spans="1:26" x14ac:dyDescent="0.25">
      <c r="B63" s="24" t="s">
        <v>128</v>
      </c>
      <c r="C63" s="200">
        <v>256</v>
      </c>
      <c r="D63" s="183">
        <v>256</v>
      </c>
      <c r="E63" s="183">
        <v>256</v>
      </c>
      <c r="F63" s="184">
        <v>256</v>
      </c>
      <c r="G63" s="219">
        <v>256</v>
      </c>
      <c r="H63" s="220">
        <v>256</v>
      </c>
      <c r="I63" s="202">
        <v>36</v>
      </c>
      <c r="J63" s="183">
        <v>36</v>
      </c>
      <c r="K63" s="183">
        <v>36</v>
      </c>
      <c r="L63" s="183">
        <v>39</v>
      </c>
      <c r="M63" s="219">
        <v>51</v>
      </c>
      <c r="N63" s="220">
        <v>51</v>
      </c>
      <c r="O63" s="204">
        <f t="shared" si="32"/>
        <v>0.140625</v>
      </c>
      <c r="P63" s="205">
        <f t="shared" si="33"/>
        <v>0.140625</v>
      </c>
      <c r="Q63" s="205">
        <f t="shared" si="34"/>
        <v>0.140625</v>
      </c>
      <c r="R63" s="205">
        <f t="shared" si="35"/>
        <v>0.15234375</v>
      </c>
      <c r="S63" s="205">
        <f t="shared" si="36"/>
        <v>0.19921875</v>
      </c>
      <c r="T63" s="93">
        <f t="shared" si="37"/>
        <v>0.19921875</v>
      </c>
      <c r="U63" s="3"/>
      <c r="V63" s="3"/>
      <c r="W63" s="3"/>
      <c r="X63" s="3"/>
      <c r="Y63" s="3"/>
      <c r="Z63" s="3"/>
    </row>
    <row r="64" spans="1:26" x14ac:dyDescent="0.25">
      <c r="B64" s="24" t="s">
        <v>129</v>
      </c>
      <c r="C64" s="200">
        <v>116</v>
      </c>
      <c r="D64" s="183">
        <v>116</v>
      </c>
      <c r="E64" s="183">
        <v>116</v>
      </c>
      <c r="F64" s="184">
        <v>116</v>
      </c>
      <c r="G64" s="219">
        <v>116</v>
      </c>
      <c r="H64" s="220">
        <v>116</v>
      </c>
      <c r="I64" s="202">
        <v>26</v>
      </c>
      <c r="J64" s="183">
        <v>26</v>
      </c>
      <c r="K64" s="183">
        <v>26</v>
      </c>
      <c r="L64" s="183">
        <v>29</v>
      </c>
      <c r="M64" s="219">
        <v>37</v>
      </c>
      <c r="N64" s="220">
        <v>37</v>
      </c>
      <c r="O64" s="204">
        <f t="shared" si="32"/>
        <v>0.22413793103448276</v>
      </c>
      <c r="P64" s="205">
        <f t="shared" si="33"/>
        <v>0.22413793103448276</v>
      </c>
      <c r="Q64" s="205">
        <f t="shared" si="34"/>
        <v>0.22413793103448276</v>
      </c>
      <c r="R64" s="205">
        <f t="shared" si="35"/>
        <v>0.25</v>
      </c>
      <c r="S64" s="205">
        <f t="shared" si="36"/>
        <v>0.31896551724137934</v>
      </c>
      <c r="T64" s="93">
        <f t="shared" si="37"/>
        <v>0.31896551724137934</v>
      </c>
      <c r="U64" s="3"/>
      <c r="V64" s="3"/>
      <c r="W64" s="3"/>
      <c r="X64" s="3"/>
      <c r="Y64" s="3"/>
      <c r="Z64" s="3"/>
    </row>
    <row r="65" spans="2:26" x14ac:dyDescent="0.25">
      <c r="B65" s="24" t="s">
        <v>130</v>
      </c>
      <c r="C65" s="200">
        <v>10</v>
      </c>
      <c r="D65" s="183">
        <v>10</v>
      </c>
      <c r="E65" s="183">
        <v>10</v>
      </c>
      <c r="F65" s="184">
        <v>10</v>
      </c>
      <c r="G65" s="219">
        <v>10</v>
      </c>
      <c r="H65" s="220">
        <v>10</v>
      </c>
      <c r="I65" s="202">
        <v>4</v>
      </c>
      <c r="J65" s="183">
        <v>4</v>
      </c>
      <c r="K65" s="183">
        <v>4</v>
      </c>
      <c r="L65" s="183">
        <v>4</v>
      </c>
      <c r="M65" s="219">
        <v>4</v>
      </c>
      <c r="N65" s="220">
        <v>4</v>
      </c>
      <c r="O65" s="204">
        <f t="shared" si="32"/>
        <v>0.4</v>
      </c>
      <c r="P65" s="205">
        <f t="shared" si="33"/>
        <v>0.4</v>
      </c>
      <c r="Q65" s="205">
        <f t="shared" si="34"/>
        <v>0.4</v>
      </c>
      <c r="R65" s="205">
        <f t="shared" si="35"/>
        <v>0.4</v>
      </c>
      <c r="S65" s="205">
        <f t="shared" si="36"/>
        <v>0.4</v>
      </c>
      <c r="T65" s="93">
        <f t="shared" si="37"/>
        <v>0.4</v>
      </c>
      <c r="U65" s="3"/>
      <c r="V65" s="3"/>
      <c r="W65" s="3"/>
      <c r="X65" s="3"/>
      <c r="Y65" s="3"/>
      <c r="Z65" s="3"/>
    </row>
    <row r="66" spans="2:26" x14ac:dyDescent="0.25">
      <c r="B66" s="24" t="s">
        <v>131</v>
      </c>
      <c r="C66" s="200">
        <v>41</v>
      </c>
      <c r="D66" s="183">
        <v>41</v>
      </c>
      <c r="E66" s="183">
        <v>41</v>
      </c>
      <c r="F66" s="184">
        <v>41</v>
      </c>
      <c r="G66" s="219">
        <v>41</v>
      </c>
      <c r="H66" s="220">
        <v>52</v>
      </c>
      <c r="I66" s="202">
        <v>0</v>
      </c>
      <c r="J66" s="183">
        <v>0</v>
      </c>
      <c r="K66" s="183">
        <v>0</v>
      </c>
      <c r="L66" s="183">
        <v>1</v>
      </c>
      <c r="M66" s="219">
        <v>5</v>
      </c>
      <c r="N66" s="220">
        <v>6</v>
      </c>
      <c r="O66" s="204">
        <f t="shared" si="32"/>
        <v>0</v>
      </c>
      <c r="P66" s="205">
        <f t="shared" si="33"/>
        <v>0</v>
      </c>
      <c r="Q66" s="205">
        <f t="shared" si="34"/>
        <v>0</v>
      </c>
      <c r="R66" s="205">
        <f t="shared" si="35"/>
        <v>2.4390243902439025E-2</v>
      </c>
      <c r="S66" s="205">
        <f t="shared" si="36"/>
        <v>0.12195121951219512</v>
      </c>
      <c r="T66" s="93">
        <f t="shared" si="37"/>
        <v>0.11538461538461539</v>
      </c>
      <c r="U66" s="3"/>
      <c r="V66" s="3"/>
      <c r="W66" s="3"/>
      <c r="X66" s="3"/>
      <c r="Y66" s="3"/>
      <c r="Z66" s="3"/>
    </row>
    <row r="67" spans="2:26" x14ac:dyDescent="0.25">
      <c r="B67" s="24" t="s">
        <v>132</v>
      </c>
      <c r="C67" s="200">
        <v>17</v>
      </c>
      <c r="D67" s="183">
        <v>50</v>
      </c>
      <c r="E67" s="183">
        <v>50</v>
      </c>
      <c r="F67" s="184">
        <v>50</v>
      </c>
      <c r="G67" s="219">
        <v>50</v>
      </c>
      <c r="H67" s="220">
        <v>50</v>
      </c>
      <c r="I67" s="202">
        <v>14</v>
      </c>
      <c r="J67" s="183">
        <v>15</v>
      </c>
      <c r="K67" s="183">
        <v>18</v>
      </c>
      <c r="L67" s="183">
        <v>18</v>
      </c>
      <c r="M67" s="219">
        <v>18</v>
      </c>
      <c r="N67" s="220">
        <v>18</v>
      </c>
      <c r="O67" s="204">
        <f t="shared" si="32"/>
        <v>0.82352941176470584</v>
      </c>
      <c r="P67" s="205">
        <f t="shared" si="33"/>
        <v>0.3</v>
      </c>
      <c r="Q67" s="205">
        <f t="shared" si="34"/>
        <v>0.36</v>
      </c>
      <c r="R67" s="205">
        <f t="shared" si="35"/>
        <v>0.36</v>
      </c>
      <c r="S67" s="205">
        <f t="shared" si="36"/>
        <v>0.36</v>
      </c>
      <c r="T67" s="93">
        <f t="shared" si="37"/>
        <v>0.36</v>
      </c>
      <c r="U67" s="3"/>
      <c r="V67" s="3"/>
      <c r="W67" s="3"/>
      <c r="X67" s="3"/>
      <c r="Y67" s="3"/>
      <c r="Z67" s="3"/>
    </row>
    <row r="68" spans="2:26" x14ac:dyDescent="0.25">
      <c r="B68" s="24" t="s">
        <v>133</v>
      </c>
      <c r="C68" s="200">
        <v>256</v>
      </c>
      <c r="D68" s="183">
        <v>256</v>
      </c>
      <c r="E68" s="183">
        <v>256</v>
      </c>
      <c r="F68" s="184">
        <v>256</v>
      </c>
      <c r="G68" s="219">
        <v>256</v>
      </c>
      <c r="H68" s="220">
        <v>256</v>
      </c>
      <c r="I68" s="202">
        <v>108</v>
      </c>
      <c r="J68" s="183">
        <v>109</v>
      </c>
      <c r="K68" s="183">
        <v>110</v>
      </c>
      <c r="L68" s="183">
        <v>110</v>
      </c>
      <c r="M68" s="219">
        <v>116</v>
      </c>
      <c r="N68" s="220">
        <v>116</v>
      </c>
      <c r="O68" s="204">
        <f t="shared" si="32"/>
        <v>0.421875</v>
      </c>
      <c r="P68" s="205">
        <f t="shared" si="33"/>
        <v>0.42578125</v>
      </c>
      <c r="Q68" s="205">
        <f t="shared" si="34"/>
        <v>0.4296875</v>
      </c>
      <c r="R68" s="205">
        <f t="shared" si="35"/>
        <v>0.4296875</v>
      </c>
      <c r="S68" s="205">
        <f t="shared" si="36"/>
        <v>0.453125</v>
      </c>
      <c r="T68" s="93">
        <f t="shared" si="37"/>
        <v>0.453125</v>
      </c>
      <c r="U68" s="3"/>
      <c r="V68" s="3"/>
      <c r="W68" s="3"/>
      <c r="X68" s="3"/>
      <c r="Y68" s="3"/>
      <c r="Z68" s="3"/>
    </row>
    <row r="69" spans="2:26" x14ac:dyDescent="0.25">
      <c r="B69" s="24" t="s">
        <v>134</v>
      </c>
      <c r="C69" s="200">
        <v>44</v>
      </c>
      <c r="D69" s="183">
        <v>44</v>
      </c>
      <c r="E69" s="183">
        <v>44</v>
      </c>
      <c r="F69" s="184">
        <v>56</v>
      </c>
      <c r="G69" s="219">
        <v>56</v>
      </c>
      <c r="H69" s="220">
        <v>57</v>
      </c>
      <c r="I69" s="202">
        <v>5</v>
      </c>
      <c r="J69" s="183">
        <v>5</v>
      </c>
      <c r="K69" s="183">
        <v>5</v>
      </c>
      <c r="L69" s="183">
        <v>8</v>
      </c>
      <c r="M69" s="219">
        <v>17</v>
      </c>
      <c r="N69" s="220">
        <v>18</v>
      </c>
      <c r="O69" s="204">
        <f t="shared" si="32"/>
        <v>0.11363636363636363</v>
      </c>
      <c r="P69" s="205">
        <f t="shared" si="33"/>
        <v>0.11363636363636363</v>
      </c>
      <c r="Q69" s="205">
        <f t="shared" si="34"/>
        <v>0.11363636363636363</v>
      </c>
      <c r="R69" s="205">
        <f t="shared" si="35"/>
        <v>0.14285714285714285</v>
      </c>
      <c r="S69" s="205">
        <f t="shared" si="36"/>
        <v>0.30357142857142855</v>
      </c>
      <c r="T69" s="93">
        <f t="shared" si="37"/>
        <v>0.31578947368421051</v>
      </c>
      <c r="U69" s="3"/>
      <c r="V69" s="3"/>
      <c r="W69" s="3"/>
      <c r="X69" s="3"/>
      <c r="Y69" s="3"/>
      <c r="Z69" s="3"/>
    </row>
    <row r="70" spans="2:26" x14ac:dyDescent="0.25">
      <c r="B70" s="24" t="s">
        <v>135</v>
      </c>
      <c r="C70" s="200">
        <v>106</v>
      </c>
      <c r="D70" s="183">
        <v>106</v>
      </c>
      <c r="E70" s="183">
        <v>106</v>
      </c>
      <c r="F70" s="184">
        <v>106</v>
      </c>
      <c r="G70" s="219">
        <v>106</v>
      </c>
      <c r="H70" s="220">
        <v>106</v>
      </c>
      <c r="I70" s="202">
        <v>50</v>
      </c>
      <c r="J70" s="183">
        <v>50</v>
      </c>
      <c r="K70" s="183">
        <v>50</v>
      </c>
      <c r="L70" s="183">
        <v>50</v>
      </c>
      <c r="M70" s="219">
        <v>52</v>
      </c>
      <c r="N70" s="220">
        <v>52</v>
      </c>
      <c r="O70" s="204">
        <f t="shared" si="32"/>
        <v>0.47169811320754718</v>
      </c>
      <c r="P70" s="205">
        <f t="shared" si="33"/>
        <v>0.47169811320754718</v>
      </c>
      <c r="Q70" s="205">
        <f t="shared" si="34"/>
        <v>0.47169811320754718</v>
      </c>
      <c r="R70" s="205">
        <f t="shared" si="35"/>
        <v>0.47169811320754718</v>
      </c>
      <c r="S70" s="205">
        <f t="shared" si="36"/>
        <v>0.49056603773584906</v>
      </c>
      <c r="T70" s="93">
        <f t="shared" si="37"/>
        <v>0.49056603773584906</v>
      </c>
      <c r="U70" s="3"/>
      <c r="V70" s="3"/>
      <c r="W70" s="3"/>
      <c r="X70" s="3"/>
      <c r="Y70" s="3"/>
      <c r="Z70" s="3"/>
    </row>
    <row r="71" spans="2:26" x14ac:dyDescent="0.25">
      <c r="B71" s="24" t="s">
        <v>136</v>
      </c>
      <c r="C71" s="200">
        <v>44</v>
      </c>
      <c r="D71" s="183">
        <v>56</v>
      </c>
      <c r="E71" s="183">
        <v>56</v>
      </c>
      <c r="F71" s="184">
        <v>56</v>
      </c>
      <c r="G71" s="219">
        <v>56</v>
      </c>
      <c r="H71" s="220">
        <v>56</v>
      </c>
      <c r="I71" s="202">
        <v>2</v>
      </c>
      <c r="J71" s="183">
        <v>3</v>
      </c>
      <c r="K71" s="183">
        <v>6</v>
      </c>
      <c r="L71" s="183">
        <v>11</v>
      </c>
      <c r="M71" s="219">
        <v>18</v>
      </c>
      <c r="N71" s="220">
        <v>20</v>
      </c>
      <c r="O71" s="204">
        <f t="shared" si="32"/>
        <v>4.5454545454545456E-2</v>
      </c>
      <c r="P71" s="205">
        <f t="shared" si="33"/>
        <v>5.3571428571428568E-2</v>
      </c>
      <c r="Q71" s="205">
        <f t="shared" si="34"/>
        <v>0.10714285714285714</v>
      </c>
      <c r="R71" s="205">
        <f t="shared" si="35"/>
        <v>0.19642857142857142</v>
      </c>
      <c r="S71" s="205">
        <f t="shared" si="36"/>
        <v>0.32142857142857145</v>
      </c>
      <c r="T71" s="93">
        <f t="shared" si="37"/>
        <v>0.35714285714285715</v>
      </c>
      <c r="U71" s="3"/>
      <c r="V71" s="3"/>
      <c r="W71" s="3"/>
      <c r="X71" s="3"/>
      <c r="Y71" s="3"/>
      <c r="Z71" s="3"/>
    </row>
    <row r="72" spans="2:26" x14ac:dyDescent="0.25">
      <c r="B72" s="24" t="s">
        <v>137</v>
      </c>
      <c r="C72" s="200">
        <v>378</v>
      </c>
      <c r="D72" s="183">
        <v>381</v>
      </c>
      <c r="E72" s="183">
        <v>381</v>
      </c>
      <c r="F72" s="184">
        <v>382</v>
      </c>
      <c r="G72" s="219">
        <v>394</v>
      </c>
      <c r="H72" s="220">
        <v>394</v>
      </c>
      <c r="I72" s="202">
        <v>88</v>
      </c>
      <c r="J72" s="183">
        <v>89</v>
      </c>
      <c r="K72" s="183">
        <v>89</v>
      </c>
      <c r="L72" s="183">
        <v>93</v>
      </c>
      <c r="M72" s="219">
        <v>102</v>
      </c>
      <c r="N72" s="220">
        <v>104</v>
      </c>
      <c r="O72" s="204">
        <f t="shared" si="32"/>
        <v>0.23280423280423279</v>
      </c>
      <c r="P72" s="205">
        <f t="shared" si="33"/>
        <v>0.23359580052493439</v>
      </c>
      <c r="Q72" s="205">
        <f t="shared" si="34"/>
        <v>0.23359580052493439</v>
      </c>
      <c r="R72" s="205">
        <f t="shared" si="35"/>
        <v>0.24345549738219896</v>
      </c>
      <c r="S72" s="205">
        <f t="shared" si="36"/>
        <v>0.25888324873096447</v>
      </c>
      <c r="T72" s="93">
        <f t="shared" si="37"/>
        <v>0.26395939086294418</v>
      </c>
      <c r="U72" s="3"/>
      <c r="V72" s="3"/>
      <c r="W72" s="3"/>
      <c r="X72" s="3"/>
      <c r="Y72" s="3"/>
      <c r="Z72" s="3"/>
    </row>
    <row r="73" spans="2:26" x14ac:dyDescent="0.25">
      <c r="B73" s="24" t="s">
        <v>138</v>
      </c>
      <c r="C73" s="200">
        <v>37</v>
      </c>
      <c r="D73" s="183">
        <v>37</v>
      </c>
      <c r="E73" s="183">
        <v>37</v>
      </c>
      <c r="F73" s="184">
        <v>37</v>
      </c>
      <c r="G73" s="219">
        <v>37</v>
      </c>
      <c r="H73" s="220">
        <v>37</v>
      </c>
      <c r="I73" s="202">
        <v>23</v>
      </c>
      <c r="J73" s="183">
        <v>23</v>
      </c>
      <c r="K73" s="183">
        <v>23</v>
      </c>
      <c r="L73" s="183">
        <v>23</v>
      </c>
      <c r="M73" s="219">
        <v>23</v>
      </c>
      <c r="N73" s="220">
        <v>23</v>
      </c>
      <c r="O73" s="204">
        <f t="shared" si="32"/>
        <v>0.6216216216216216</v>
      </c>
      <c r="P73" s="205">
        <f t="shared" si="33"/>
        <v>0.6216216216216216</v>
      </c>
      <c r="Q73" s="205">
        <f t="shared" si="34"/>
        <v>0.6216216216216216</v>
      </c>
      <c r="R73" s="205">
        <f t="shared" si="35"/>
        <v>0.6216216216216216</v>
      </c>
      <c r="S73" s="205">
        <f t="shared" si="36"/>
        <v>0.6216216216216216</v>
      </c>
      <c r="T73" s="93">
        <f t="shared" si="37"/>
        <v>0.6216216216216216</v>
      </c>
      <c r="U73" s="3"/>
      <c r="V73" s="3"/>
      <c r="W73" s="3"/>
      <c r="X73" s="3"/>
      <c r="Y73" s="3"/>
      <c r="Z73" s="3"/>
    </row>
    <row r="74" spans="2:26" x14ac:dyDescent="0.25">
      <c r="B74" s="24" t="s">
        <v>139</v>
      </c>
      <c r="C74" s="200">
        <v>46</v>
      </c>
      <c r="D74" s="183">
        <v>47</v>
      </c>
      <c r="E74" s="183">
        <v>47</v>
      </c>
      <c r="F74" s="184">
        <v>47</v>
      </c>
      <c r="G74" s="219">
        <v>47</v>
      </c>
      <c r="H74" s="220">
        <v>47</v>
      </c>
      <c r="I74" s="202">
        <v>4</v>
      </c>
      <c r="J74" s="183">
        <v>5</v>
      </c>
      <c r="K74" s="183">
        <v>6</v>
      </c>
      <c r="L74" s="183">
        <v>6</v>
      </c>
      <c r="M74" s="219">
        <v>13</v>
      </c>
      <c r="N74" s="220">
        <v>13</v>
      </c>
      <c r="O74" s="204">
        <f t="shared" si="32"/>
        <v>8.6956521739130432E-2</v>
      </c>
      <c r="P74" s="205">
        <f t="shared" si="33"/>
        <v>0.10638297872340426</v>
      </c>
      <c r="Q74" s="205">
        <f t="shared" si="34"/>
        <v>0.1276595744680851</v>
      </c>
      <c r="R74" s="205">
        <f t="shared" si="35"/>
        <v>0.1276595744680851</v>
      </c>
      <c r="S74" s="205">
        <f t="shared" si="36"/>
        <v>0.27659574468085107</v>
      </c>
      <c r="T74" s="93">
        <f t="shared" si="37"/>
        <v>0.27659574468085107</v>
      </c>
      <c r="U74" s="3"/>
      <c r="V74" s="3"/>
      <c r="W74" s="3"/>
      <c r="X74" s="3"/>
      <c r="Y74" s="3"/>
      <c r="Z74" s="3"/>
    </row>
    <row r="75" spans="2:26" x14ac:dyDescent="0.25">
      <c r="B75" s="24" t="s">
        <v>140</v>
      </c>
      <c r="C75" s="200">
        <v>41</v>
      </c>
      <c r="D75" s="183">
        <v>41</v>
      </c>
      <c r="E75" s="183">
        <v>41</v>
      </c>
      <c r="F75" s="184">
        <v>41</v>
      </c>
      <c r="G75" s="219">
        <v>41</v>
      </c>
      <c r="H75" s="220">
        <v>41</v>
      </c>
      <c r="I75" s="202">
        <v>2</v>
      </c>
      <c r="J75" s="183">
        <v>2</v>
      </c>
      <c r="K75" s="183">
        <v>2</v>
      </c>
      <c r="L75" s="183">
        <v>2</v>
      </c>
      <c r="M75" s="219">
        <v>11</v>
      </c>
      <c r="N75" s="220">
        <v>11</v>
      </c>
      <c r="O75" s="204">
        <f t="shared" si="32"/>
        <v>4.878048780487805E-2</v>
      </c>
      <c r="P75" s="205">
        <f t="shared" si="33"/>
        <v>4.878048780487805E-2</v>
      </c>
      <c r="Q75" s="205">
        <f t="shared" si="34"/>
        <v>4.878048780487805E-2</v>
      </c>
      <c r="R75" s="205">
        <f t="shared" si="35"/>
        <v>4.878048780487805E-2</v>
      </c>
      <c r="S75" s="205">
        <f t="shared" si="36"/>
        <v>0.26829268292682928</v>
      </c>
      <c r="T75" s="93">
        <f t="shared" si="37"/>
        <v>0.26829268292682928</v>
      </c>
      <c r="U75" s="3"/>
      <c r="V75" s="3"/>
      <c r="W75" s="3"/>
      <c r="X75" s="3"/>
      <c r="Y75" s="3"/>
      <c r="Z75" s="3"/>
    </row>
    <row r="76" spans="2:26" ht="13.8" thickBot="1" x14ac:dyDescent="0.3">
      <c r="B76" s="24" t="s">
        <v>141</v>
      </c>
      <c r="C76" s="200">
        <v>71</v>
      </c>
      <c r="D76" s="183">
        <v>71</v>
      </c>
      <c r="E76" s="183">
        <v>71</v>
      </c>
      <c r="F76" s="184">
        <v>71</v>
      </c>
      <c r="G76" s="219">
        <v>81</v>
      </c>
      <c r="H76" s="220">
        <v>81</v>
      </c>
      <c r="I76" s="202">
        <v>8</v>
      </c>
      <c r="J76" s="183">
        <v>9</v>
      </c>
      <c r="K76" s="183">
        <v>10</v>
      </c>
      <c r="L76" s="183">
        <v>11</v>
      </c>
      <c r="M76" s="219">
        <v>16</v>
      </c>
      <c r="N76" s="220">
        <v>18</v>
      </c>
      <c r="O76" s="204">
        <f t="shared" si="32"/>
        <v>0.11267605633802817</v>
      </c>
      <c r="P76" s="205">
        <f t="shared" si="33"/>
        <v>0.12676056338028169</v>
      </c>
      <c r="Q76" s="205">
        <f t="shared" si="34"/>
        <v>0.14084507042253522</v>
      </c>
      <c r="R76" s="205">
        <f t="shared" si="35"/>
        <v>0.15492957746478872</v>
      </c>
      <c r="S76" s="205">
        <f t="shared" si="36"/>
        <v>0.19753086419753085</v>
      </c>
      <c r="T76" s="93">
        <f t="shared" si="37"/>
        <v>0.22222222222222221</v>
      </c>
      <c r="U76" s="3"/>
      <c r="V76" s="3"/>
      <c r="W76" s="3"/>
      <c r="X76" s="3"/>
      <c r="Y76" s="3"/>
      <c r="Z76" s="3"/>
    </row>
    <row r="77" spans="2:26" ht="19.5" customHeight="1" thickBot="1" x14ac:dyDescent="0.3">
      <c r="B77" s="229" t="s">
        <v>0</v>
      </c>
      <c r="C77" s="39">
        <f t="shared" ref="C77:N77" si="38">SUM(C56:C76)</f>
        <v>2368</v>
      </c>
      <c r="D77" s="40">
        <f t="shared" si="38"/>
        <v>2419</v>
      </c>
      <c r="E77" s="40">
        <f t="shared" si="38"/>
        <v>2419</v>
      </c>
      <c r="F77" s="40">
        <f t="shared" si="38"/>
        <v>2432</v>
      </c>
      <c r="G77" s="40">
        <f t="shared" si="38"/>
        <v>2458</v>
      </c>
      <c r="H77" s="42">
        <f t="shared" si="38"/>
        <v>2483</v>
      </c>
      <c r="I77" s="39">
        <f t="shared" si="38"/>
        <v>643</v>
      </c>
      <c r="J77" s="40">
        <f t="shared" si="38"/>
        <v>649</v>
      </c>
      <c r="K77" s="40">
        <f t="shared" si="38"/>
        <v>659</v>
      </c>
      <c r="L77" s="40">
        <f t="shared" si="38"/>
        <v>695</v>
      </c>
      <c r="M77" s="40">
        <f t="shared" si="38"/>
        <v>805</v>
      </c>
      <c r="N77" s="42">
        <f t="shared" si="38"/>
        <v>815</v>
      </c>
      <c r="O77" s="208">
        <f t="shared" ref="O77:T77" si="39">IFERROR(I77/C77,"")</f>
        <v>0.27153716216216217</v>
      </c>
      <c r="P77" s="209">
        <f t="shared" si="39"/>
        <v>0.26829268292682928</v>
      </c>
      <c r="Q77" s="209">
        <f t="shared" si="39"/>
        <v>0.27242662257131045</v>
      </c>
      <c r="R77" s="209">
        <f t="shared" si="39"/>
        <v>0.28577302631578949</v>
      </c>
      <c r="S77" s="209">
        <f t="shared" si="39"/>
        <v>0.32750203417412532</v>
      </c>
      <c r="T77" s="210">
        <f t="shared" si="39"/>
        <v>0.32823197744663712</v>
      </c>
      <c r="U77" s="3"/>
      <c r="V77" s="3"/>
      <c r="W77" s="3"/>
      <c r="X77" s="3"/>
      <c r="Y77" s="3"/>
      <c r="Z77" s="3"/>
    </row>
  </sheetData>
  <sheetProtection algorithmName="SHA-512" hashValue="ml/vDAxGj7mE5caE4ZUXjoq0u0flYQSJNHAy9L4qODztOJoBbGXo7lkf6tg9VAI0ISMstEMUb0Za2PJCrkjrzQ==" saltValue="EAAmVaWLT4Z3i8VZ1nDhtA==" spinCount="100000" sheet="1" objects="1" scenarios="1"/>
  <mergeCells count="20">
    <mergeCell ref="O43:T43"/>
    <mergeCell ref="I43:N43"/>
    <mergeCell ref="C43:H43"/>
    <mergeCell ref="B54:B55"/>
    <mergeCell ref="C54:H54"/>
    <mergeCell ref="I54:N54"/>
    <mergeCell ref="O54:T54"/>
    <mergeCell ref="B43:B44"/>
    <mergeCell ref="A8:B8"/>
    <mergeCell ref="B11:B12"/>
    <mergeCell ref="B33:B34"/>
    <mergeCell ref="B40:Z40"/>
    <mergeCell ref="B29:Z29"/>
    <mergeCell ref="B30:Z30"/>
    <mergeCell ref="C11:H11"/>
    <mergeCell ref="I11:N11"/>
    <mergeCell ref="O11:T11"/>
    <mergeCell ref="C33:J33"/>
    <mergeCell ref="K33:R33"/>
    <mergeCell ref="S33:Z33"/>
  </mergeCells>
  <printOptions horizontalCentered="1"/>
  <pageMargins left="0.19685039370078741" right="0.27559055118110237" top="0.47244094488188981" bottom="0.74803149606299213" header="0.31496062992125984" footer="0.31496062992125984"/>
  <pageSetup scale="9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8:T17"/>
  <sheetViews>
    <sheetView showGridLines="0" zoomScale="90" zoomScaleNormal="90" zoomScaleSheetLayoutView="100" workbookViewId="0">
      <selection activeCell="B11" sqref="B11:B12"/>
    </sheetView>
  </sheetViews>
  <sheetFormatPr baseColWidth="10" defaultColWidth="11.44140625" defaultRowHeight="13.2" x14ac:dyDescent="0.25"/>
  <cols>
    <col min="1" max="1" width="3" style="3" customWidth="1"/>
    <col min="2" max="2" width="10.109375" style="3" customWidth="1"/>
    <col min="3" max="3" width="28.33203125" style="3" bestFit="1" customWidth="1"/>
    <col min="4" max="4" width="10.6640625" style="3" customWidth="1"/>
    <col min="5" max="5" width="11.5546875" style="3" customWidth="1"/>
    <col min="6" max="6" width="12.109375" style="3" bestFit="1" customWidth="1"/>
    <col min="7" max="7" width="11.109375" style="3" customWidth="1"/>
    <col min="8" max="8" width="3.33203125" style="3" customWidth="1"/>
    <col min="9" max="9" width="11.44140625" style="3"/>
    <col min="10" max="10" width="2.88671875" style="3" customWidth="1"/>
    <col min="11" max="11" width="8.6640625" style="3" customWidth="1"/>
    <col min="12" max="16384" width="11.44140625" style="3"/>
  </cols>
  <sheetData>
    <row r="8" spans="1:20" ht="17.100000000000001" customHeight="1" x14ac:dyDescent="0.3">
      <c r="A8" s="265" t="s">
        <v>15</v>
      </c>
      <c r="B8" s="26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2"/>
      <c r="Q8" s="2"/>
      <c r="R8" s="2"/>
      <c r="S8" s="2"/>
      <c r="T8" s="2"/>
    </row>
    <row r="9" spans="1:20" ht="17.100000000000001" customHeight="1" x14ac:dyDescent="0.3">
      <c r="A9" s="4" t="s">
        <v>110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5"/>
      <c r="Q9" s="5"/>
      <c r="R9" s="5"/>
      <c r="S9" s="5"/>
      <c r="T9" s="5"/>
    </row>
    <row r="10" spans="1:20" ht="13.8" thickBot="1" x14ac:dyDescent="0.3"/>
    <row r="11" spans="1:20" ht="13.8" thickBot="1" x14ac:dyDescent="0.3">
      <c r="B11" s="271" t="s">
        <v>1</v>
      </c>
      <c r="C11" s="273" t="s">
        <v>2</v>
      </c>
      <c r="D11" s="266" t="s">
        <v>113</v>
      </c>
      <c r="E11" s="267"/>
      <c r="F11" s="268"/>
    </row>
    <row r="12" spans="1:20" ht="13.8" thickBot="1" x14ac:dyDescent="0.3">
      <c r="B12" s="272"/>
      <c r="C12" s="274"/>
      <c r="D12" s="6" t="s">
        <v>96</v>
      </c>
      <c r="E12" s="6" t="s">
        <v>97</v>
      </c>
      <c r="F12" s="6" t="s">
        <v>98</v>
      </c>
    </row>
    <row r="13" spans="1:20" ht="20.100000000000001" customHeight="1" x14ac:dyDescent="0.25">
      <c r="B13" s="7">
        <v>1</v>
      </c>
      <c r="C13" s="8" t="s">
        <v>3</v>
      </c>
      <c r="D13" s="9">
        <v>398</v>
      </c>
      <c r="E13" s="9">
        <v>406</v>
      </c>
      <c r="F13" s="9">
        <v>403</v>
      </c>
    </row>
    <row r="14" spans="1:20" ht="20.100000000000001" customHeight="1" x14ac:dyDescent="0.25">
      <c r="B14" s="10">
        <v>2</v>
      </c>
      <c r="C14" s="11" t="s">
        <v>4</v>
      </c>
      <c r="D14" s="12">
        <v>417</v>
      </c>
      <c r="E14" s="12">
        <v>414</v>
      </c>
      <c r="F14" s="12">
        <v>372</v>
      </c>
    </row>
    <row r="15" spans="1:20" ht="20.100000000000001" customHeight="1" x14ac:dyDescent="0.25">
      <c r="B15" s="10">
        <v>3</v>
      </c>
      <c r="C15" s="11" t="s">
        <v>5</v>
      </c>
      <c r="D15" s="12">
        <v>110</v>
      </c>
      <c r="E15" s="12">
        <v>100</v>
      </c>
      <c r="F15" s="12">
        <v>123</v>
      </c>
    </row>
    <row r="16" spans="1:20" ht="20.100000000000001" customHeight="1" thickBot="1" x14ac:dyDescent="0.3">
      <c r="B16" s="13">
        <v>4</v>
      </c>
      <c r="C16" s="14" t="s">
        <v>6</v>
      </c>
      <c r="D16" s="12">
        <v>147</v>
      </c>
      <c r="E16" s="12">
        <v>143</v>
      </c>
      <c r="F16" s="12">
        <v>126</v>
      </c>
    </row>
    <row r="17" spans="2:6" ht="25.5" customHeight="1" thickBot="1" x14ac:dyDescent="0.3">
      <c r="B17" s="269" t="s">
        <v>0</v>
      </c>
      <c r="C17" s="270"/>
      <c r="D17" s="15">
        <f>SUM(D13:D16)</f>
        <v>1072</v>
      </c>
      <c r="E17" s="15">
        <f>SUM(E13:E16)</f>
        <v>1063</v>
      </c>
      <c r="F17" s="15">
        <f>SUM(F13:F16)</f>
        <v>1024</v>
      </c>
    </row>
  </sheetData>
  <sheetProtection algorithmName="SHA-512" hashValue="VUybryHV5gtGEKqJ1d/vAG4FxwShq5NbjpbxdXdb5VFdIxl/+bnpvwdK33zFIzP7leVsGRQ+v1UwQMuqDEe/3Q==" saltValue="fefg5HrGUh+1IYvh0QpgAQ==" spinCount="100000" sheet="1" objects="1" scenarios="1"/>
  <mergeCells count="5">
    <mergeCell ref="D11:F11"/>
    <mergeCell ref="A8:B8"/>
    <mergeCell ref="B17:C17"/>
    <mergeCell ref="B11:B12"/>
    <mergeCell ref="C11:C12"/>
  </mergeCells>
  <phoneticPr fontId="2" type="noConversion"/>
  <printOptions horizontalCentered="1" verticalCentered="1"/>
  <pageMargins left="0.39370078740157483" right="0.39370078740157483" top="0.98425196850393704" bottom="0.98425196850393704" header="0" footer="0"/>
  <pageSetup scale="88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97462DAE9581343A0A87E0E8668CC94" ma:contentTypeVersion="13" ma:contentTypeDescription="Crear nuevo documento." ma:contentTypeScope="" ma:versionID="9d0a7d48b01268485b6bd7abec82f795">
  <xsd:schema xmlns:xsd="http://www.w3.org/2001/XMLSchema" xmlns:xs="http://www.w3.org/2001/XMLSchema" xmlns:p="http://schemas.microsoft.com/office/2006/metadata/properties" xmlns:ns2="4197b6aa-b047-4901-9634-8974eea488e1" xmlns:ns3="c7107e41-cbde-453e-957d-bef59b6b0191" targetNamespace="http://schemas.microsoft.com/office/2006/metadata/properties" ma:root="true" ma:fieldsID="18e421165205c78744eebbf16c038862" ns2:_="" ns3:_="">
    <xsd:import namespace="4197b6aa-b047-4901-9634-8974eea488e1"/>
    <xsd:import namespace="c7107e41-cbde-453e-957d-bef59b6b01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7b6aa-b047-4901-9634-8974eea488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2a3e301e-18ed-4e01-83a2-2080733403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07e41-cbde-453e-957d-bef59b6b019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cac5226-c98b-4965-9635-301b31872cfe}" ma:internalName="TaxCatchAll" ma:showField="CatchAllData" ma:web="c7107e41-cbde-453e-957d-bef59b6b01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TaxCatchAll xmlns="c7107e41-cbde-453e-957d-bef59b6b0191" xsi:nil="true"/>
    <lcf76f155ced4ddcb4097134ff3c332f xmlns="4197b6aa-b047-4901-9634-8974eea488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9A565AC-1A44-43A3-8BED-DD779689E8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4016FD-54A2-45F7-9550-36153AD060B4}"/>
</file>

<file path=customXml/itemProps3.xml><?xml version="1.0" encoding="utf-8"?>
<ds:datastoreItem xmlns:ds="http://schemas.openxmlformats.org/officeDocument/2006/customXml" ds:itemID="{5D7984EF-C244-4E59-8FBE-61E6F08CC44B}">
  <ds:schemaRefs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COMPARATIVO TOTAL</vt:lpstr>
      <vt:lpstr>COMPARATIVO CAMPESTRE</vt:lpstr>
      <vt:lpstr>COMPARATIVO SALAMANCA</vt:lpstr>
      <vt:lpstr>Egresados Preparatorias</vt:lpstr>
      <vt:lpstr>'COMPARATIVO CAMPESTRE'!Área_de_impresión</vt:lpstr>
      <vt:lpstr>'COMPARATIVO SALAMANCA'!Área_de_impresión</vt:lpstr>
      <vt:lpstr>'COMPARATIVO TOTAL'!Área_de_impresión</vt:lpstr>
      <vt:lpstr>'Egresados Preparatorias'!Área_de_impresión</vt:lpstr>
    </vt:vector>
  </TitlesOfParts>
  <Company>Universidad DeLa Salle Bajio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Administrativo</cp:lastModifiedBy>
  <cp:lastPrinted>2015-01-13T17:29:32Z</cp:lastPrinted>
  <dcterms:created xsi:type="dcterms:W3CDTF">2005-04-28T23:44:37Z</dcterms:created>
  <dcterms:modified xsi:type="dcterms:W3CDTF">2023-06-22T19:27:55Z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0x010100197462DAE9581343A0A87E0E8668CC94</vt:lpwstr>
  </property>
</Properties>
</file>